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Løntabel 1 okt. 2012" sheetId="1" state="hidden" r:id="rId1"/>
    <sheet name="Løntabel 1 okt. 2013" sheetId="2" state="hidden" r:id="rId2"/>
    <sheet name="Løntabel 1 aug. 2014" sheetId="3" r:id="rId3"/>
  </sheets>
  <definedNames/>
  <calcPr fullCalcOnLoad="1"/>
</workbook>
</file>

<file path=xl/sharedStrings.xml><?xml version="1.0" encoding="utf-8"?>
<sst xmlns="http://schemas.openxmlformats.org/spreadsheetml/2006/main" count="200" uniqueCount="69">
  <si>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</si>
  <si>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</si>
  <si>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</si>
  <si>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</si>
  <si>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</si>
  <si>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</si>
  <si>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</si>
  <si>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</si>
  <si>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</si>
  <si>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</si>
  <si>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</si>
  <si>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</si>
  <si>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</si>
  <si>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</si>
  <si>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Interaktiv løntabel med fuld kittelkompensation til deltidsansatte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</si>
  <si>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</si>
  <si>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</si>
  <si>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</si>
  <si>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</si>
  <si>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</si>
  <si>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</si>
  <si>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</si>
  <si>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</si>
  <si>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</si>
  <si>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</si>
  <si>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</si>
  <si>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</si>
  <si>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</si>
  <si>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</si>
  <si>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</si>
  <si>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</si>
  <si>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</si>
  <si>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</si>
  <si>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</si>
  <si>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</si>
  <si>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</si>
  <si>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</si>
  <si>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</si>
  <si>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</si>
  <si>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</si>
  <si>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</si>
  <si>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</si>
  <si>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</si>
  <si>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</si>
  <si>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</si>
  <si>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</si>
  <si>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</si>
  <si>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</si>
  <si>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</si>
  <si>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</si>
  <si>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</si>
  <si>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</si>
  <si>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</si>
  <si>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</si>
  <si>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</si>
  <si>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</si>
  <si>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</si>
  <si>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</si>
  <si>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</si>
  <si>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</si>
  <si>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</si>
  <si>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</si>
  <si>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</si>
  <si>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</si>
  <si>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</si>
  <si>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</si>
  <si>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</si>
  <si>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juni 2015</t>
  </si>
  <si>
    <t>Eventuelle personlige løntillæg reguleres med 0,96%</t>
  </si>
</sst>
</file>

<file path=xl/styles.xml><?xml version="1.0" encoding="utf-8"?>
<styleSheet xmlns="http://schemas.openxmlformats.org/spreadsheetml/2006/main">
  <numFmts count="31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#,##0.0000_);\(#,##0.0000\)"/>
    <numFmt numFmtId="183" formatCode="_(* #,##0.000_);_(* \(#,##0.000\);_(* &quot;-&quot;???_);_(@_)"/>
    <numFmt numFmtId="184" formatCode="#,##0.000"/>
    <numFmt numFmtId="185" formatCode="#,##0.0000"/>
    <numFmt numFmtId="186" formatCode="#,##0.0"/>
  </numFmts>
  <fonts count="2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7" borderId="2" applyNumberFormat="0" applyAlignment="0" applyProtection="0"/>
    <xf numFmtId="0" fontId="11" fillId="18" borderId="3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17" borderId="0" xfId="0" applyFont="1" applyFill="1" applyAlignment="1">
      <alignment horizontal="right"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/>
    </xf>
    <xf numFmtId="43" fontId="0" fillId="0" borderId="0" xfId="15" applyAlignment="1">
      <alignment/>
    </xf>
    <xf numFmtId="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11.28125" style="0" bestFit="1" customWidth="1"/>
    <col min="4" max="7" width="10.8515625" style="0" bestFit="1" customWidth="1"/>
    <col min="10" max="10" width="17.00390625" style="0" bestFit="1" customWidth="1"/>
  </cols>
  <sheetData>
    <row r="1" spans="1:7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10" customFormat="1" ht="12.75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7" ht="12.75">
      <c r="A3" s="2"/>
      <c r="B3" s="3" t="s">
        <v>6</v>
      </c>
      <c r="C3" s="2"/>
      <c r="D3" s="2"/>
      <c r="E3" s="2"/>
      <c r="F3" s="2"/>
      <c r="G3" s="2"/>
    </row>
    <row r="4" spans="1:7" ht="12.75">
      <c r="A4" s="4">
        <v>19</v>
      </c>
      <c r="B4" s="5" t="s">
        <v>7</v>
      </c>
      <c r="C4" s="6">
        <v>22256.888735816</v>
      </c>
      <c r="D4" s="6">
        <v>22621.377473015997</v>
      </c>
      <c r="E4" s="6">
        <v>22873.728413032</v>
      </c>
      <c r="F4" s="6">
        <v>23238.217150232</v>
      </c>
      <c r="G4" s="6">
        <v>23490.578314336002</v>
      </c>
    </row>
    <row r="5" spans="1:7" ht="12.75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7" ht="12.75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7" ht="12.75">
      <c r="A7" s="2"/>
      <c r="B7" t="s">
        <v>10</v>
      </c>
      <c r="C7" s="7">
        <v>2374.810028111567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7" ht="12.75">
      <c r="A8" s="2"/>
      <c r="B8" s="3"/>
      <c r="C8" s="2"/>
      <c r="D8" s="2"/>
      <c r="E8" s="2"/>
      <c r="F8" s="2"/>
      <c r="G8" s="2"/>
    </row>
    <row r="9" spans="1:7" ht="12.75">
      <c r="A9" s="2"/>
      <c r="B9" s="3" t="s">
        <v>11</v>
      </c>
      <c r="C9" s="2"/>
      <c r="D9" s="2"/>
      <c r="E9" s="2"/>
      <c r="F9" s="2"/>
      <c r="G9" s="2"/>
    </row>
    <row r="10" spans="1:7" ht="12.75">
      <c r="A10" s="4">
        <v>24</v>
      </c>
      <c r="B10" s="5" t="s">
        <v>7</v>
      </c>
      <c r="C10" s="6">
        <v>24022.0059604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7" ht="12.75">
      <c r="A11" s="2"/>
      <c r="B11" s="2" t="s">
        <v>8</v>
      </c>
      <c r="C11" s="7">
        <v>1280.3729176893203</v>
      </c>
      <c r="D11" s="7">
        <v>1299.680279726192</v>
      </c>
      <c r="E11" s="7">
        <v>1313.0493881893751</v>
      </c>
      <c r="F11" s="7">
        <v>1332.3567502262472</v>
      </c>
      <c r="G11" s="7">
        <v>1345.7209541944167</v>
      </c>
    </row>
    <row r="12" spans="1:11" ht="12.75">
      <c r="A12" s="2"/>
      <c r="B12" s="2" t="s">
        <v>9</v>
      </c>
      <c r="C12" s="7">
        <v>22741.63304271068</v>
      </c>
      <c r="D12" s="7">
        <v>23084.56511851381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7" ht="12.75">
      <c r="A13" s="2"/>
      <c r="B13" s="2" t="s">
        <v>10</v>
      </c>
      <c r="C13" s="7">
        <v>2563.14803597468</v>
      </c>
      <c r="D13" s="7">
        <v>2601.798983992208</v>
      </c>
      <c r="E13" s="7">
        <v>2628.5622836736648</v>
      </c>
      <c r="F13" s="7">
        <v>2667.213231691193</v>
      </c>
      <c r="G13" s="7">
        <v>2693.966713180943</v>
      </c>
    </row>
    <row r="14" spans="1:7" ht="12.75">
      <c r="A14" s="4">
        <v>25</v>
      </c>
      <c r="B14" s="5" t="s">
        <v>7</v>
      </c>
      <c r="C14" s="6">
        <v>24409.181948872</v>
      </c>
      <c r="D14" s="6">
        <v>24760.08287312</v>
      </c>
      <c r="E14" s="6">
        <v>25002.986755824004</v>
      </c>
      <c r="F14" s="6">
        <v>25354.061489568</v>
      </c>
      <c r="G14" s="6">
        <v>25596.965372272003</v>
      </c>
    </row>
    <row r="15" spans="1:7" ht="12.75">
      <c r="A15" s="2"/>
      <c r="B15" s="2" t="s">
        <v>8</v>
      </c>
      <c r="C15" s="8">
        <v>1301.0093978748778</v>
      </c>
      <c r="D15" s="8">
        <v>1319.712417137296</v>
      </c>
      <c r="E15" s="8">
        <v>1332.6591940854196</v>
      </c>
      <c r="F15" s="8">
        <v>1351.3714773939744</v>
      </c>
      <c r="G15" s="8">
        <v>1364.3182543420976</v>
      </c>
    </row>
    <row r="16" spans="1:7" ht="12.75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ht="12.75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ht="12.75">
      <c r="A18" s="4">
        <v>26</v>
      </c>
      <c r="B18" s="5" t="s">
        <v>7</v>
      </c>
      <c r="C18" s="6">
        <v>24805.263117992</v>
      </c>
      <c r="D18" s="6">
        <v>25144.191635191997</v>
      </c>
      <c r="E18" s="6">
        <v>25378.721989824004</v>
      </c>
      <c r="F18" s="6">
        <v>25717.56871432</v>
      </c>
      <c r="G18" s="6">
        <v>25952.099068952</v>
      </c>
    </row>
    <row r="19" spans="1:7" ht="12.75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1383.246880375142</v>
      </c>
    </row>
    <row r="20" spans="1:7" ht="12.75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ht="12.75">
      <c r="A21" s="2"/>
      <c r="B21" s="2" t="s">
        <v>10</v>
      </c>
      <c r="C21" s="8">
        <v>2646.721574689746</v>
      </c>
      <c r="D21" s="8">
        <v>2682.885247474986</v>
      </c>
      <c r="E21" s="8">
        <v>2707.909636314221</v>
      </c>
      <c r="F21" s="8">
        <v>2744.064581817944</v>
      </c>
      <c r="G21" s="8">
        <v>2769.088970657179</v>
      </c>
    </row>
    <row r="22" spans="1:7" ht="12.75">
      <c r="A22" s="4">
        <v>27</v>
      </c>
      <c r="B22" s="5" t="s">
        <v>7</v>
      </c>
      <c r="C22" s="6">
        <v>25210.423277256003</v>
      </c>
      <c r="D22" s="6">
        <v>25536.305858168</v>
      </c>
      <c r="E22" s="6">
        <v>25761.83901536</v>
      </c>
      <c r="F22" s="6">
        <v>26087.721596272</v>
      </c>
      <c r="G22" s="6">
        <v>26313.254753464</v>
      </c>
    </row>
    <row r="23" spans="1:7" ht="12.75">
      <c r="A23" s="2"/>
      <c r="B23" s="2" t="s">
        <v>8</v>
      </c>
      <c r="C23" s="8">
        <v>1343.715560677745</v>
      </c>
      <c r="D23" s="8">
        <v>1361.0851022403544</v>
      </c>
      <c r="E23" s="8">
        <v>1373.106019518688</v>
      </c>
      <c r="F23" s="8">
        <v>1390.4755610812974</v>
      </c>
      <c r="G23" s="8">
        <v>1402.4964783596313</v>
      </c>
    </row>
    <row r="24" spans="1:7" ht="12.75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ht="12.75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2807.624282194609</v>
      </c>
    </row>
    <row r="26" spans="1:7" ht="12.75">
      <c r="A26" s="4">
        <v>28</v>
      </c>
      <c r="B26" s="5" t="s">
        <v>7</v>
      </c>
      <c r="C26" s="6">
        <v>25624.509065344</v>
      </c>
      <c r="D26" s="6">
        <v>25936.527782928002</v>
      </c>
      <c r="E26" s="6">
        <v>26152.521866016</v>
      </c>
      <c r="F26" s="6">
        <v>26464.5405836</v>
      </c>
      <c r="G26" s="6">
        <v>26680.452873984</v>
      </c>
    </row>
    <row r="27" spans="1:7" ht="12.75">
      <c r="A27" s="2"/>
      <c r="B27" s="2" t="s">
        <v>8</v>
      </c>
      <c r="C27" s="8">
        <v>1365.786333182835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ht="12.75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</v>
      </c>
      <c r="G28" s="8">
        <v>25258.384735800653</v>
      </c>
    </row>
    <row r="29" spans="1:7" ht="12.75">
      <c r="A29" s="2"/>
      <c r="B29" s="2" t="s">
        <v>10</v>
      </c>
      <c r="C29" s="8">
        <v>2734.1351172722043</v>
      </c>
      <c r="D29" s="8">
        <v>2767.427514438418</v>
      </c>
      <c r="E29" s="8">
        <v>2790.4740831039076</v>
      </c>
      <c r="F29" s="8">
        <v>2823.7664802701197</v>
      </c>
      <c r="G29" s="8">
        <v>2846.8043216540927</v>
      </c>
    </row>
    <row r="30" spans="1:7" ht="12.75">
      <c r="A30" s="4">
        <v>29</v>
      </c>
      <c r="B30" s="5" t="s">
        <v>7</v>
      </c>
      <c r="C30" s="6">
        <v>26047.949893952</v>
      </c>
      <c r="D30" s="6">
        <v>26345.205028464</v>
      </c>
      <c r="E30" s="6">
        <v>26550.944351288003</v>
      </c>
      <c r="F30" s="6">
        <v>26848.117693096</v>
      </c>
      <c r="G30" s="6">
        <v>27053.938808624003</v>
      </c>
    </row>
    <row r="31" spans="1:7" ht="12.75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ht="12.75">
      <c r="A32" s="2"/>
      <c r="B32" s="2" t="s">
        <v>9</v>
      </c>
      <c r="C32" s="8">
        <v>24659.59416460436</v>
      </c>
      <c r="D32" s="8">
        <v>24941.005600446868</v>
      </c>
      <c r="E32" s="8">
        <v>25135.77901736435</v>
      </c>
      <c r="F32" s="8">
        <v>25417.113020053985</v>
      </c>
      <c r="G32" s="8">
        <v>25611.963870124346</v>
      </c>
    </row>
    <row r="33" spans="1:7" ht="12.75">
      <c r="A33" s="2"/>
      <c r="B33" s="2" t="s">
        <v>10</v>
      </c>
      <c r="C33" s="8">
        <v>2779.316253684679</v>
      </c>
      <c r="D33" s="8">
        <v>2811.033376537109</v>
      </c>
      <c r="E33" s="8">
        <v>2832.9857622824297</v>
      </c>
      <c r="F33" s="8">
        <v>2864.694157853343</v>
      </c>
      <c r="G33" s="8">
        <v>2886.6552708801805</v>
      </c>
    </row>
    <row r="34" spans="1:7" ht="12.75">
      <c r="A34" s="4">
        <v>30</v>
      </c>
      <c r="B34" s="5" t="s">
        <v>7</v>
      </c>
      <c r="C34" s="6">
        <v>26480.561729496</v>
      </c>
      <c r="D34" s="6">
        <v>26761.989975784</v>
      </c>
      <c r="E34" s="6">
        <v>26956.922437592</v>
      </c>
      <c r="F34" s="6">
        <v>27238.340459791998</v>
      </c>
      <c r="G34" s="6">
        <v>27433.191128896</v>
      </c>
    </row>
    <row r="35" spans="1:7" ht="12.75">
      <c r="A35" s="2"/>
      <c r="B35" s="2" t="s">
        <v>8</v>
      </c>
      <c r="C35" s="8">
        <v>1411.413940182137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ht="12.75">
      <c r="A36" s="2"/>
      <c r="B36" s="2" t="s">
        <v>9</v>
      </c>
      <c r="C36" s="8">
        <v>25069.14778931386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ht="12.75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</v>
      </c>
      <c r="G37" s="8">
        <v>2927.1214934532036</v>
      </c>
    </row>
    <row r="38" spans="1:7" ht="12.75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</v>
      </c>
      <c r="F38" s="6">
        <v>27635.771208528</v>
      </c>
      <c r="G38" s="6">
        <v>27819.007313664</v>
      </c>
    </row>
    <row r="39" spans="1:7" ht="12.75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ht="12.75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ht="12.75">
      <c r="A41" s="2"/>
      <c r="B41" s="2" t="s">
        <v>10</v>
      </c>
      <c r="C41" s="8">
        <v>2872.682893171784</v>
      </c>
      <c r="D41" s="8">
        <v>2900.9341943518557</v>
      </c>
      <c r="E41" s="8">
        <v>2920.485486769866</v>
      </c>
      <c r="F41" s="8">
        <v>2948.7367879499375</v>
      </c>
      <c r="G41" s="8">
        <v>2968.288080367949</v>
      </c>
    </row>
    <row r="42" spans="1:7" ht="12.75">
      <c r="A42" s="2"/>
      <c r="B42" s="3"/>
      <c r="C42" s="2"/>
      <c r="D42" s="2"/>
      <c r="E42" s="2"/>
      <c r="F42" s="2"/>
      <c r="G42" s="2"/>
    </row>
    <row r="43" spans="1:7" ht="12.75">
      <c r="A43" s="2"/>
      <c r="B43" s="3" t="s">
        <v>12</v>
      </c>
      <c r="C43" s="2"/>
      <c r="D43" s="2"/>
      <c r="E43" s="2"/>
      <c r="F43" s="2"/>
      <c r="G43" s="2"/>
    </row>
    <row r="44" spans="1:7" ht="12.75">
      <c r="A44" s="4">
        <v>39</v>
      </c>
      <c r="B44" s="5" t="s">
        <v>7</v>
      </c>
      <c r="C44" s="6">
        <v>30864.435958048</v>
      </c>
      <c r="D44" s="6">
        <v>30954.970257288</v>
      </c>
      <c r="E44" s="6">
        <v>31017.613244464002</v>
      </c>
      <c r="F44" s="6">
        <v>31108.147543704003</v>
      </c>
      <c r="G44" s="6">
        <v>31170.882547672</v>
      </c>
    </row>
    <row r="45" spans="1:7" ht="12.75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ht="12.75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ht="12.75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</v>
      </c>
      <c r="G47" s="7">
        <v>3325.9331678366025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7" width="10.8515625" style="0" bestFit="1" customWidth="1"/>
    <col min="9" max="9" width="13.7109375" style="0" customWidth="1"/>
    <col min="10" max="10" width="17.00390625" style="0" bestFit="1" customWidth="1"/>
  </cols>
  <sheetData>
    <row r="1" spans="1:7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10" customFormat="1" ht="13.5" thickBot="1">
      <c r="A2" s="11"/>
      <c r="B2" s="11"/>
      <c r="C2" s="11"/>
      <c r="D2" s="11"/>
      <c r="E2" s="11"/>
      <c r="F2" s="11"/>
      <c r="G2" s="11"/>
    </row>
    <row r="3" spans="1:10" ht="13.5" thickBot="1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20</v>
      </c>
    </row>
    <row r="4" spans="1:7" ht="12.75">
      <c r="A4" s="4">
        <v>19</v>
      </c>
      <c r="B4" s="5" t="s">
        <v>7</v>
      </c>
      <c r="C4" s="6">
        <f>((('Løntabel 1 okt. 2012'!C4*1.0064)/37)*$J$3)+(((225.9*1.022*1.0004*1.0064)/37)*(37-$J$3))</f>
        <v>12214.544369482112</v>
      </c>
      <c r="D4" s="6">
        <f>((('Løntabel 1 okt. 2012'!D4*1.0064)/37)*$J$3)+(((225.9*1.022*1.0004*1.0064)/37)*(37-$J$3))</f>
        <v>12412.826242518911</v>
      </c>
      <c r="E4" s="6">
        <f>((('Løntabel 1 okt. 2012'!E4*1.0064)/37)*$J$3)+(((225.9*1.022*1.0004*1.0064)/37)*(37-$J$3))</f>
        <v>12550.105153887616</v>
      </c>
      <c r="F4" s="6">
        <f>((('Løntabel 1 okt. 2012'!F4*1.0064)/37)*$J$3)+(((225.9*1.022*1.0004*1.0064)/37)*(37-$J$3))</f>
        <v>12748.387026924418</v>
      </c>
      <c r="G4" s="6">
        <f>((('Løntabel 1 okt. 2012'!G4*1.0064)/37)*$J$3)+(((225.9*1.022*1.0004*1.0064)/37)*(37-$J$3))</f>
        <v>12885.671500196993</v>
      </c>
    </row>
    <row r="5" spans="1:7" ht="12.75">
      <c r="A5" s="2"/>
      <c r="B5" t="s">
        <v>8</v>
      </c>
      <c r="C5" s="7">
        <f>C4*0.0533</f>
        <v>651.0352148933965</v>
      </c>
      <c r="D5" s="7">
        <f>D4*0.0533</f>
        <v>661.6036387262579</v>
      </c>
      <c r="E5" s="7">
        <f>E4*0.0533</f>
        <v>668.92060470221</v>
      </c>
      <c r="F5" s="7">
        <f>F4*0.0533</f>
        <v>679.4890285350715</v>
      </c>
      <c r="G5" s="7">
        <f>G4*0.0533</f>
        <v>686.8062909604997</v>
      </c>
    </row>
    <row r="6" spans="1:7" ht="12.75">
      <c r="A6" s="2"/>
      <c r="B6" t="s">
        <v>9</v>
      </c>
      <c r="C6" s="7">
        <f>C4-C5</f>
        <v>11563.509154588715</v>
      </c>
      <c r="D6" s="7">
        <f>D4-D5</f>
        <v>11751.222603792654</v>
      </c>
      <c r="E6" s="7">
        <f>E4-E5</f>
        <v>11881.184549185406</v>
      </c>
      <c r="F6" s="7">
        <f>F4-F5</f>
        <v>12068.897998389346</v>
      </c>
      <c r="G6" s="7">
        <f>G4-G5</f>
        <v>12198.865209236494</v>
      </c>
    </row>
    <row r="7" spans="1:7" ht="12.75">
      <c r="A7" s="2"/>
      <c r="B7" t="s">
        <v>10</v>
      </c>
      <c r="C7" s="7">
        <f>C4*0.1067</f>
        <v>1303.2918842237414</v>
      </c>
      <c r="D7" s="7">
        <f>D4*0.1067</f>
        <v>1324.448560076768</v>
      </c>
      <c r="E7" s="7">
        <f>E4*0.1067</f>
        <v>1339.0962199198086</v>
      </c>
      <c r="F7" s="7">
        <f>F4*0.1067</f>
        <v>1360.2528957728355</v>
      </c>
      <c r="G7" s="7">
        <f>G4*0.1067</f>
        <v>1374.9011490710193</v>
      </c>
    </row>
    <row r="8" spans="1:7" ht="12.75">
      <c r="A8" s="2"/>
      <c r="B8" s="3"/>
      <c r="C8" s="2"/>
      <c r="D8" s="2"/>
      <c r="E8" s="2"/>
      <c r="F8" s="2"/>
      <c r="G8" s="2"/>
    </row>
    <row r="9" spans="1:7" ht="12.75">
      <c r="A9" s="2"/>
      <c r="B9" s="3" t="s">
        <v>11</v>
      </c>
      <c r="C9" s="2"/>
      <c r="D9" s="2"/>
      <c r="E9" s="2"/>
      <c r="F9" s="2"/>
      <c r="G9" s="2"/>
    </row>
    <row r="10" spans="1:7" ht="12.75">
      <c r="A10" s="4">
        <v>24</v>
      </c>
      <c r="B10" s="5" t="s">
        <v>7</v>
      </c>
      <c r="C10" s="6">
        <f>((('Løntabel 1 okt. 2012'!C10*1.0064)/37)*$J$3)+(((225.9*1.022*1.0004*1.0064)/37)*(37-$J$3))</f>
        <v>13174.768139655807</v>
      </c>
      <c r="D10" s="6">
        <f>((('Løntabel 1 okt. 2012'!D10*1.0064)/37)*$J$3)+(((225.9*1.022*1.0004*1.0064)/37)*(37-$J$3))</f>
        <v>13371.826393840769</v>
      </c>
      <c r="E10" s="6">
        <f>((('Løntabel 1 okt. 2012'!E10*1.0064)/37)*$J$3)+(((225.9*1.022*1.0004*1.0064)/37)*(37-$J$3))</f>
        <v>13508.276581532544</v>
      </c>
      <c r="F10" s="6">
        <f>((('Løntabel 1 okt. 2012'!F10*1.0064)/37)*$J$3)+(((225.9*1.022*1.0004*1.0064)/37)*(37-$J$3))</f>
        <v>13705.334835717504</v>
      </c>
      <c r="G10" s="6">
        <f>((('Løntabel 1 okt. 2012'!G10*1.0064)/37)*$J$3)+(((225.9*1.022*1.0004*1.0064)/37)*(37-$J$3))</f>
        <v>13841.734966274433</v>
      </c>
    </row>
    <row r="11" spans="1:7" ht="12.75">
      <c r="A11" s="2"/>
      <c r="B11" s="2" t="s">
        <v>8</v>
      </c>
      <c r="C11" s="7">
        <f>C10*0.0533</f>
        <v>702.2151418436546</v>
      </c>
      <c r="D11" s="7">
        <f>D10*0.0533</f>
        <v>712.718346791713</v>
      </c>
      <c r="E11" s="7">
        <f>E10*0.0533</f>
        <v>719.9911417956846</v>
      </c>
      <c r="F11" s="7">
        <f>F10*0.0533</f>
        <v>730.494346743743</v>
      </c>
      <c r="G11" s="7">
        <f>G10*0.0533</f>
        <v>737.7644737024273</v>
      </c>
    </row>
    <row r="12" spans="1:11" ht="12.75">
      <c r="A12" s="2"/>
      <c r="B12" s="2" t="s">
        <v>9</v>
      </c>
      <c r="C12" s="7">
        <f>C10-C11</f>
        <v>12472.552997812152</v>
      </c>
      <c r="D12" s="7">
        <f>D10-D11</f>
        <v>12659.108047049056</v>
      </c>
      <c r="E12" s="7">
        <f>E10-E11</f>
        <v>12788.28543973686</v>
      </c>
      <c r="F12" s="7">
        <f>F10-F11</f>
        <v>12974.840488973761</v>
      </c>
      <c r="G12" s="7">
        <f>G10-G11</f>
        <v>13103.970492572005</v>
      </c>
      <c r="K12" s="9"/>
    </row>
    <row r="13" spans="1:7" ht="12.75">
      <c r="A13" s="2"/>
      <c r="B13" s="2" t="s">
        <v>10</v>
      </c>
      <c r="C13" s="7">
        <f>C10*0.1067</f>
        <v>1405.7477605012746</v>
      </c>
      <c r="D13" s="7">
        <f>D10*0.1067</f>
        <v>1426.77387622281</v>
      </c>
      <c r="E13" s="7">
        <f>E10*0.1067</f>
        <v>1441.3331112495225</v>
      </c>
      <c r="F13" s="7">
        <f>F10*0.1067</f>
        <v>1462.3592269710578</v>
      </c>
      <c r="G13" s="7">
        <f>G10*0.1067</f>
        <v>1476.913120901482</v>
      </c>
    </row>
    <row r="14" spans="1:7" ht="12.75">
      <c r="A14" s="4">
        <v>25</v>
      </c>
      <c r="B14" s="5" t="s">
        <v>7</v>
      </c>
      <c r="C14" s="6">
        <f>((('Løntabel 1 okt. 2012'!C14*1.0064)/37)*$J$3)+(((225.9*1.022*1.0004*1.0064)/37)*(37-$J$3))</f>
        <v>13385.391877384576</v>
      </c>
      <c r="D14" s="6">
        <f>((('Løntabel 1 okt. 2012'!D14*1.0064)/37)*$J$3)+(((225.9*1.022*1.0004*1.0064)/37)*(37-$J$3))</f>
        <v>13576.281980175489</v>
      </c>
      <c r="E14" s="6">
        <f>((('Løntabel 1 okt. 2012'!E14*1.0064)/37)*$J$3)+(((225.9*1.022*1.0004*1.0064)/37)*(37-$J$3))</f>
        <v>13708.421692366464</v>
      </c>
      <c r="F14" s="6">
        <f>((('Løntabel 1 okt. 2012'!F14*1.0064)/37)*$J$3)+(((225.9*1.022*1.0004*1.0064)/37)*(37-$J$3))</f>
        <v>13899.4063475232</v>
      </c>
      <c r="G14" s="6">
        <f>((('Løntabel 1 okt. 2012'!G14*1.0064)/37)*$J$3)+(((225.9*1.022*1.0004*1.0064)/37)*(37-$J$3))</f>
        <v>14031.546059714175</v>
      </c>
    </row>
    <row r="15" spans="1:7" ht="12.75">
      <c r="A15" s="2"/>
      <c r="B15" s="2" t="s">
        <v>8</v>
      </c>
      <c r="C15" s="7">
        <f>C14*0.0533</f>
        <v>713.441387064598</v>
      </c>
      <c r="D15" s="7">
        <f>D14*0.0533</f>
        <v>723.6158295433536</v>
      </c>
      <c r="E15" s="7">
        <f>E14*0.0533</f>
        <v>730.6588762031325</v>
      </c>
      <c r="F15" s="7">
        <f>F14*0.0533</f>
        <v>740.8383583229866</v>
      </c>
      <c r="G15" s="7">
        <f>G14*0.0533</f>
        <v>747.8814049827655</v>
      </c>
    </row>
    <row r="16" spans="1:7" ht="12.75">
      <c r="A16" s="2"/>
      <c r="B16" s="2" t="s">
        <v>9</v>
      </c>
      <c r="C16" s="7">
        <f>C14-C15</f>
        <v>12671.950490319978</v>
      </c>
      <c r="D16" s="7">
        <f>D14-D15</f>
        <v>12852.666150632134</v>
      </c>
      <c r="E16" s="7">
        <f>E14-E15</f>
        <v>12977.762816163331</v>
      </c>
      <c r="F16" s="7">
        <f>F14-F15</f>
        <v>13158.567989200214</v>
      </c>
      <c r="G16" s="7">
        <f>G14-G15</f>
        <v>13283.66465473141</v>
      </c>
    </row>
    <row r="17" spans="1:7" ht="12.75">
      <c r="A17" s="2"/>
      <c r="B17" s="2" t="s">
        <v>10</v>
      </c>
      <c r="C17" s="7">
        <f>C14*0.1067</f>
        <v>1428.2213133169344</v>
      </c>
      <c r="D17" s="7">
        <f>D14*0.1067</f>
        <v>1448.5892872847246</v>
      </c>
      <c r="E17" s="7">
        <f>E14*0.1067</f>
        <v>1462.6885945755018</v>
      </c>
      <c r="F17" s="7">
        <f>F14*0.1067</f>
        <v>1483.0666572807254</v>
      </c>
      <c r="G17" s="7">
        <f>G14*0.1067</f>
        <v>1497.1659645715026</v>
      </c>
    </row>
    <row r="18" spans="1:7" ht="12.75">
      <c r="A18" s="4">
        <v>26</v>
      </c>
      <c r="B18" s="5" t="s">
        <v>7</v>
      </c>
      <c r="C18" s="6">
        <f>((('Løntabel 1 okt. 2012'!C18*1.0064)/37)*$J$3)+(((225.9*1.022*1.0004*1.0064)/37)*(37-$J$3))</f>
        <v>13600.860033385856</v>
      </c>
      <c r="D18" s="6">
        <f>((('Løntabel 1 okt. 2012'!D18*1.0064)/37)*$J$3)+(((225.9*1.022*1.0004*1.0064)/37)*(37-$J$3))</f>
        <v>13785.237146742653</v>
      </c>
      <c r="E18" s="6">
        <f>((('Løntabel 1 okt. 2012'!E18*1.0064)/37)*$J$3)+(((225.9*1.022*1.0004*1.0064)/37)*(37-$J$3))</f>
        <v>13912.821659662466</v>
      </c>
      <c r="F18" s="6">
        <f>((('Løntabel 1 okt. 2012'!F18*1.0064)/37)*$J$3)+(((225.9*1.022*1.0004*1.0064)/37)*(37-$J$3))</f>
        <v>14097.15427778829</v>
      </c>
      <c r="G18" s="6">
        <f>((('Løntabel 1 okt. 2012'!G18*1.0064)/37)*$J$3)+(((225.9*1.022*1.0004*1.0064)/37)*(37-$J$3))</f>
        <v>14224.738790708096</v>
      </c>
    </row>
    <row r="19" spans="1:7" ht="12.75">
      <c r="A19" s="2"/>
      <c r="B19" s="2" t="s">
        <v>8</v>
      </c>
      <c r="C19" s="7">
        <f>C18*0.0533</f>
        <v>724.9258397794661</v>
      </c>
      <c r="D19" s="7">
        <f>D18*0.0533</f>
        <v>734.7531399213834</v>
      </c>
      <c r="E19" s="7">
        <f>E18*0.0533</f>
        <v>741.5533944600095</v>
      </c>
      <c r="F19" s="7">
        <f>F18*0.0533</f>
        <v>751.3783230061158</v>
      </c>
      <c r="G19" s="7">
        <f>G18*0.0533</f>
        <v>758.1785775447415</v>
      </c>
    </row>
    <row r="20" spans="1:7" ht="12.75">
      <c r="A20" s="2"/>
      <c r="B20" s="2" t="s">
        <v>9</v>
      </c>
      <c r="C20" s="7">
        <f>C18-C19</f>
        <v>12875.93419360639</v>
      </c>
      <c r="D20" s="7">
        <f>D18-D19</f>
        <v>13050.484006821269</v>
      </c>
      <c r="E20" s="7">
        <f>E18-E19</f>
        <v>13171.268265202456</v>
      </c>
      <c r="F20" s="7">
        <f>F18-F19</f>
        <v>13345.775954782173</v>
      </c>
      <c r="G20" s="7">
        <f>G18-G19</f>
        <v>13466.560213163353</v>
      </c>
    </row>
    <row r="21" spans="1:7" ht="12.75">
      <c r="A21" s="2"/>
      <c r="B21" s="2" t="s">
        <v>10</v>
      </c>
      <c r="C21" s="7">
        <f>C18*0.1067</f>
        <v>1451.2117655622708</v>
      </c>
      <c r="D21" s="7">
        <f>D18*0.1067</f>
        <v>1470.884803557441</v>
      </c>
      <c r="E21" s="7">
        <f>E18*0.1067</f>
        <v>1484.4980710859852</v>
      </c>
      <c r="F21" s="7">
        <f>F18*0.1067</f>
        <v>1504.1663614400106</v>
      </c>
      <c r="G21" s="7">
        <f>G18*0.1067</f>
        <v>1517.7796289685539</v>
      </c>
    </row>
    <row r="22" spans="1:7" ht="12.75">
      <c r="A22" s="4">
        <v>27</v>
      </c>
      <c r="B22" s="5" t="s">
        <v>7</v>
      </c>
      <c r="C22" s="6">
        <f>((('Løntabel 1 okt. 2012'!C22*1.0064)/37)*$J$3)+(((225.9*1.022*1.0004*1.0064)/37)*(37-$J$3))</f>
        <v>13821.267160025473</v>
      </c>
      <c r="D22" s="6">
        <f>((('Løntabel 1 okt. 2012'!D22*1.0064)/37)*$J$3)+(((225.9*1.022*1.0004*1.0064)/37)*(37-$J$3))</f>
        <v>13998.5472840416</v>
      </c>
      <c r="E22" s="6">
        <f>((('Løntabel 1 okt. 2012'!E22*1.0064)/37)*$J$3)+(((225.9*1.022*1.0004*1.0064)/37)*(37-$J$3))</f>
        <v>14121.23732155405</v>
      </c>
      <c r="F22" s="6">
        <f>((('Løntabel 1 okt. 2012'!F22*1.0064)/37)*$J$3)+(((225.9*1.022*1.0004*1.0064)/37)*(37-$J$3))</f>
        <v>14298.517445570174</v>
      </c>
      <c r="G22" s="6">
        <f>((('Løntabel 1 okt. 2012'!G22*1.0064)/37)*$J$3)+(((225.9*1.022*1.0004*1.0064)/37)*(37-$J$3))</f>
        <v>14421.207483082624</v>
      </c>
    </row>
    <row r="23" spans="1:7" ht="12.75">
      <c r="A23" s="2"/>
      <c r="B23" s="2" t="s">
        <v>8</v>
      </c>
      <c r="C23" s="7">
        <f>C22*0.0533</f>
        <v>736.6735396293577</v>
      </c>
      <c r="D23" s="7">
        <f>D22*0.0533</f>
        <v>746.1225702394173</v>
      </c>
      <c r="E23" s="7">
        <f>E22*0.0533</f>
        <v>752.6619492388309</v>
      </c>
      <c r="F23" s="7">
        <f>F22*0.0533</f>
        <v>762.1109798488903</v>
      </c>
      <c r="G23" s="7">
        <f>G22*0.0533</f>
        <v>768.6503588483039</v>
      </c>
    </row>
    <row r="24" spans="1:7" ht="12.75">
      <c r="A24" s="2"/>
      <c r="B24" s="2" t="s">
        <v>9</v>
      </c>
      <c r="C24" s="7">
        <f>C22-C23</f>
        <v>13084.593620396116</v>
      </c>
      <c r="D24" s="7">
        <f>D22-D23</f>
        <v>13252.424713802184</v>
      </c>
      <c r="E24" s="7">
        <f>E22-E23</f>
        <v>13368.57537231522</v>
      </c>
      <c r="F24" s="7">
        <f>F22-F23</f>
        <v>13536.406465721284</v>
      </c>
      <c r="G24" s="7">
        <f>G22-G23</f>
        <v>13652.55712423432</v>
      </c>
    </row>
    <row r="25" spans="1:7" ht="12.75">
      <c r="A25" s="2"/>
      <c r="B25" s="2" t="s">
        <v>10</v>
      </c>
      <c r="C25" s="7">
        <f>C22*0.1067</f>
        <v>1474.729205974718</v>
      </c>
      <c r="D25" s="7">
        <f>D22*0.1067</f>
        <v>1493.6449952072387</v>
      </c>
      <c r="E25" s="7">
        <f>E22*0.1067</f>
        <v>1506.7360222098173</v>
      </c>
      <c r="F25" s="7">
        <f>F22*0.1067</f>
        <v>1525.6518114423377</v>
      </c>
      <c r="G25" s="7">
        <f>G22*0.1067</f>
        <v>1538.742838444916</v>
      </c>
    </row>
    <row r="26" spans="1:7" ht="12.75">
      <c r="A26" s="4">
        <v>28</v>
      </c>
      <c r="B26" s="5" t="s">
        <v>7</v>
      </c>
      <c r="C26" s="6">
        <f>((('Løntabel 1 okt. 2012'!C26*1.0064)/37)*$J$3)+(((225.9*1.022*1.0004*1.0064)/37)*(37-$J$3))</f>
        <v>14046.529828745342</v>
      </c>
      <c r="D26" s="6">
        <f>((('Løntabel 1 okt. 2012'!D26*1.0064)/37)*$J$3)+(((225.9*1.022*1.0004*1.0064)/37)*(37-$J$3))</f>
        <v>14216.26801111104</v>
      </c>
      <c r="E26" s="6">
        <f>((('Løntabel 1 okt. 2012'!E26*1.0064)/37)*$J$3)+(((225.9*1.022*1.0004*1.0064)/37)*(37-$J$3))</f>
        <v>14333.768792310912</v>
      </c>
      <c r="F26" s="6">
        <f>((('Løntabel 1 okt. 2012'!F26*1.0064)/37)*$J$3)+(((225.9*1.022*1.0004*1.0064)/37)*(37-$J$3))</f>
        <v>14503.506974676608</v>
      </c>
      <c r="G26" s="6">
        <f>((('Løntabel 1 okt. 2012'!G26*1.0064)/37)*$J$3)+(((225.9*1.022*1.0004*1.0064)/37)*(37-$J$3))</f>
        <v>14620.963260645503</v>
      </c>
    </row>
    <row r="27" spans="1:7" ht="12.75">
      <c r="A27" s="2"/>
      <c r="B27" s="2" t="s">
        <v>8</v>
      </c>
      <c r="C27" s="7">
        <f>C26*0.0533</f>
        <v>748.6800398721267</v>
      </c>
      <c r="D27" s="7">
        <f>D26*0.0533</f>
        <v>757.7270849922185</v>
      </c>
      <c r="E27" s="7">
        <f>E26*0.0533</f>
        <v>763.9898766301716</v>
      </c>
      <c r="F27" s="7">
        <f>F26*0.0533</f>
        <v>773.0369217502632</v>
      </c>
      <c r="G27" s="7">
        <f>G26*0.0533</f>
        <v>779.2973417924053</v>
      </c>
    </row>
    <row r="28" spans="1:7" ht="12.75">
      <c r="A28" s="2"/>
      <c r="B28" s="2" t="s">
        <v>9</v>
      </c>
      <c r="C28" s="7">
        <f>C26-C27</f>
        <v>13297.849788873216</v>
      </c>
      <c r="D28" s="7">
        <f>D26-D27</f>
        <v>13458.540926118822</v>
      </c>
      <c r="E28" s="7">
        <f>E26-E27</f>
        <v>13569.77891568074</v>
      </c>
      <c r="F28" s="7">
        <f>F26-F27</f>
        <v>13730.470052926345</v>
      </c>
      <c r="G28" s="7">
        <f>G26-G27</f>
        <v>13841.665918853098</v>
      </c>
    </row>
    <row r="29" spans="1:7" ht="12.75">
      <c r="A29" s="2"/>
      <c r="B29" s="2" t="s">
        <v>10</v>
      </c>
      <c r="C29" s="7">
        <f>C26*0.1067</f>
        <v>1498.7647327271281</v>
      </c>
      <c r="D29" s="7">
        <f>D26*0.1067</f>
        <v>1516.8757967855481</v>
      </c>
      <c r="E29" s="7">
        <f>E26*0.1067</f>
        <v>1529.4131301395744</v>
      </c>
      <c r="F29" s="7">
        <f>F26*0.1067</f>
        <v>1547.5241941979941</v>
      </c>
      <c r="G29" s="7">
        <f>G26*0.1067</f>
        <v>1560.0567799108753</v>
      </c>
    </row>
    <row r="30" spans="1:7" ht="12.75">
      <c r="A30" s="4">
        <v>29</v>
      </c>
      <c r="B30" s="5" t="s">
        <v>7</v>
      </c>
      <c r="C30" s="6">
        <f>((('Løntabel 1 okt. 2012'!C30*1.0064)/37)*$J$3)+(((225.9*1.022*1.0004*1.0064)/37)*(37-$J$3))</f>
        <v>14276.881639508098</v>
      </c>
      <c r="D30" s="6">
        <f>((('Løntabel 1 okt. 2012'!D30*1.0064)/37)*$J$3)+(((225.9*1.022*1.0004*1.0064)/37)*(37-$J$3))</f>
        <v>14438.588432682624</v>
      </c>
      <c r="E30" s="6">
        <f>((('Løntabel 1 okt. 2012'!E30*1.0064)/37)*$J$3)+(((225.9*1.022*1.0004*1.0064)/37)*(37-$J$3))</f>
        <v>14550.51062429888</v>
      </c>
      <c r="F30" s="6">
        <f>((('Løntabel 1 okt. 2012'!F30*1.0064)/37)*$J$3)+(((225.9*1.022*1.0004*1.0064)/37)*(37-$J$3))</f>
        <v>14712.172922242431</v>
      </c>
      <c r="G30" s="6">
        <f>((('Løntabel 1 okt. 2012'!G30*1.0064)/37)*$J$3)+(((225.9*1.022*1.0004*1.0064)/37)*(37-$J$3))</f>
        <v>14824.139609089667</v>
      </c>
    </row>
    <row r="31" spans="1:7" ht="12.75">
      <c r="A31" s="2"/>
      <c r="B31" s="2" t="s">
        <v>8</v>
      </c>
      <c r="C31" s="7">
        <f>C30*0.0533</f>
        <v>760.9577913857815</v>
      </c>
      <c r="D31" s="7">
        <f>D30*0.0533</f>
        <v>769.5767634619839</v>
      </c>
      <c r="E31" s="7">
        <f>E30*0.0533</f>
        <v>775.5422162751304</v>
      </c>
      <c r="F31" s="7">
        <f>F30*0.0533</f>
        <v>784.1588167555216</v>
      </c>
      <c r="G31" s="7">
        <f>G30*0.0533</f>
        <v>790.1266411644792</v>
      </c>
    </row>
    <row r="32" spans="1:7" ht="12.75">
      <c r="A32" s="2"/>
      <c r="B32" s="2" t="s">
        <v>9</v>
      </c>
      <c r="C32" s="7">
        <f>C30-C31</f>
        <v>13515.923848122316</v>
      </c>
      <c r="D32" s="7">
        <f>D30-D31</f>
        <v>13669.01166922064</v>
      </c>
      <c r="E32" s="7">
        <f>E30-E31</f>
        <v>13774.96840802375</v>
      </c>
      <c r="F32" s="7">
        <f>F30-F31</f>
        <v>13928.01410548691</v>
      </c>
      <c r="G32" s="7">
        <f>G30-G31</f>
        <v>14034.012967925188</v>
      </c>
    </row>
    <row r="33" spans="1:7" ht="12.75">
      <c r="A33" s="2"/>
      <c r="B33" s="2" t="s">
        <v>10</v>
      </c>
      <c r="C33" s="7">
        <f>C30*0.1067</f>
        <v>1523.343270935514</v>
      </c>
      <c r="D33" s="7">
        <f>D30*0.1067</f>
        <v>1540.597385767236</v>
      </c>
      <c r="E33" s="7">
        <f>E30*0.1067</f>
        <v>1552.5394836126907</v>
      </c>
      <c r="F33" s="7">
        <f>F30*0.1067</f>
        <v>1569.7888508032675</v>
      </c>
      <c r="G33" s="7">
        <f>G30*0.1067</f>
        <v>1581.7356962898675</v>
      </c>
    </row>
    <row r="34" spans="1:7" ht="12.75">
      <c r="A34" s="4">
        <v>30</v>
      </c>
      <c r="B34" s="5" t="s">
        <v>7</v>
      </c>
      <c r="C34" s="6">
        <f>((('Løntabel 1 okt. 2012'!C34*1.0064)/37)*$J$3)+(((225.9*1.022*1.0004*1.0064)/37)*(37-$J$3))</f>
        <v>14512.22247804403</v>
      </c>
      <c r="D34" s="6">
        <f>((('Løntabel 1 okt. 2012'!D34*1.0064)/37)*$J$3)+(((225.9*1.022*1.0004*1.0064)/37)*(37-$J$3))</f>
        <v>14665.319444024704</v>
      </c>
      <c r="E34" s="6">
        <f>((('Løntabel 1 okt. 2012'!E34*1.0064)/37)*$J$3)+(((225.9*1.022*1.0004*1.0064)/37)*(37-$J$3))</f>
        <v>14771.362703248256</v>
      </c>
      <c r="F34" s="6">
        <f>((('Løntabel 1 okt. 2012'!F34*1.0064)/37)*$J$3)+(((225.9*1.022*1.0004*1.0064)/37)*(37-$J$3))</f>
        <v>14924.454107325055</v>
      </c>
      <c r="G34" s="6">
        <f>((('Løntabel 1 okt. 2012'!G34*1.0064)/37)*$J$3)+(((225.9*1.022*1.0004*1.0064)/37)*(37-$J$3))</f>
        <v>15030.452871317633</v>
      </c>
    </row>
    <row r="35" spans="1:7" ht="12.75">
      <c r="A35" s="2"/>
      <c r="B35" s="2" t="s">
        <v>8</v>
      </c>
      <c r="C35" s="7">
        <f>C34*0.0533</f>
        <v>773.5014580797468</v>
      </c>
      <c r="D35" s="7">
        <f>D34*0.0533</f>
        <v>781.6615263665168</v>
      </c>
      <c r="E35" s="7">
        <f>E34*0.0533</f>
        <v>787.3136320831321</v>
      </c>
      <c r="F35" s="7">
        <f>F34*0.0533</f>
        <v>795.4734039204254</v>
      </c>
      <c r="G35" s="7">
        <f>G34*0.0533</f>
        <v>801.1231380412298</v>
      </c>
    </row>
    <row r="36" spans="1:7" ht="12.75">
      <c r="A36" s="2"/>
      <c r="B36" s="2" t="s">
        <v>9</v>
      </c>
      <c r="C36" s="7">
        <f>C34-C35</f>
        <v>13738.721019964283</v>
      </c>
      <c r="D36" s="7">
        <f>D34-D35</f>
        <v>13883.657917658187</v>
      </c>
      <c r="E36" s="7">
        <f>E34-E35</f>
        <v>13984.049071165124</v>
      </c>
      <c r="F36" s="7">
        <f>F34-F35</f>
        <v>14128.98070340463</v>
      </c>
      <c r="G36" s="7">
        <f>G34-G35</f>
        <v>14229.329733276403</v>
      </c>
    </row>
    <row r="37" spans="1:7" ht="12.75">
      <c r="A37" s="2"/>
      <c r="B37" s="2" t="s">
        <v>10</v>
      </c>
      <c r="C37" s="7">
        <f>C34*0.1067</f>
        <v>1548.4541384072982</v>
      </c>
      <c r="D37" s="7">
        <f>D34*0.1067</f>
        <v>1564.789584677436</v>
      </c>
      <c r="E37" s="7">
        <f>E34*0.1067</f>
        <v>1576.104400436589</v>
      </c>
      <c r="F37" s="7">
        <f>F34*0.1067</f>
        <v>1592.4392532515833</v>
      </c>
      <c r="G37" s="7">
        <f>G34*0.1067</f>
        <v>1603.7493213695916</v>
      </c>
    </row>
    <row r="38" spans="1:7" ht="12.75">
      <c r="A38" s="4">
        <v>31</v>
      </c>
      <c r="B38" s="5" t="s">
        <v>7</v>
      </c>
      <c r="C38" s="6">
        <f>((('Løntabel 1 okt. 2012'!C38*1.0064)/37)*$J$3)+(((225.9*1.022*1.0004*1.0064)/37)*(37-$J$3))</f>
        <v>14752.90274429709</v>
      </c>
      <c r="D38" s="6">
        <f>((('Løntabel 1 okt. 2012'!D38*1.0064)/37)*$J$3)+(((225.9*1.022*1.0004*1.0064)/37)*(37-$J$3))</f>
        <v>14896.939368870273</v>
      </c>
      <c r="E38" s="6">
        <f>((('Løntabel 1 okt. 2012'!E38*1.0064)/37)*$J$3)+(((225.9*1.022*1.0004*1.0064)/37)*(37-$J$3))</f>
        <v>14996.619810064256</v>
      </c>
      <c r="F38" s="6">
        <f>((('Løntabel 1 okt. 2012'!F38*1.0064)/37)*$J$3)+(((225.9*1.022*1.0004*1.0064)/37)*(37-$J$3))</f>
        <v>15140.65643463744</v>
      </c>
      <c r="G38" s="6">
        <f>((('Løntabel 1 okt. 2012'!G38*1.0064)/37)*$J$3)+(((225.9*1.022*1.0004*1.0064)/37)*(37-$J$3))</f>
        <v>15240.336875831423</v>
      </c>
    </row>
    <row r="39" spans="1:7" ht="12.75">
      <c r="A39" s="2"/>
      <c r="B39" s="2" t="s">
        <v>8</v>
      </c>
      <c r="C39" s="7">
        <f>C38*0.0533</f>
        <v>786.3297162710348</v>
      </c>
      <c r="D39" s="7">
        <f>D38*0.0533</f>
        <v>794.0068683607856</v>
      </c>
      <c r="E39" s="7">
        <f>E38*0.0533</f>
        <v>799.3198358764248</v>
      </c>
      <c r="F39" s="7">
        <f>F38*0.0533</f>
        <v>806.9969879661755</v>
      </c>
      <c r="G39" s="7">
        <f>G38*0.0533</f>
        <v>812.3099554818149</v>
      </c>
    </row>
    <row r="40" spans="1:7" ht="12.75">
      <c r="A40" s="2"/>
      <c r="B40" s="2" t="s">
        <v>9</v>
      </c>
      <c r="C40" s="7">
        <f>C38-C39</f>
        <v>13966.573028026054</v>
      </c>
      <c r="D40" s="7">
        <f>D38-D39</f>
        <v>14102.932500509487</v>
      </c>
      <c r="E40" s="7">
        <f>E38-E39</f>
        <v>14197.29997418783</v>
      </c>
      <c r="F40" s="7">
        <f>F38-F39</f>
        <v>14333.659446671265</v>
      </c>
      <c r="G40" s="7">
        <f>G38-G39</f>
        <v>14428.026920349608</v>
      </c>
    </row>
    <row r="41" spans="1:7" ht="12.75">
      <c r="A41" s="2"/>
      <c r="B41" s="2" t="s">
        <v>10</v>
      </c>
      <c r="C41" s="7">
        <f>C38*0.1067</f>
        <v>1574.1347228164996</v>
      </c>
      <c r="D41" s="7">
        <f>D38*0.1067</f>
        <v>1589.5034306584582</v>
      </c>
      <c r="E41" s="7">
        <f>E38*0.1067</f>
        <v>1600.1393337338561</v>
      </c>
      <c r="F41" s="7">
        <f>F38*0.1067</f>
        <v>1615.5080415758148</v>
      </c>
      <c r="G41" s="7">
        <f>G38*0.1067</f>
        <v>1626.143944651213</v>
      </c>
    </row>
    <row r="42" spans="1:7" ht="12.75">
      <c r="A42" s="2"/>
      <c r="B42" s="3"/>
      <c r="C42" s="2"/>
      <c r="D42" s="2"/>
      <c r="E42" s="2"/>
      <c r="F42" s="2"/>
      <c r="G42" s="2"/>
    </row>
    <row r="43" spans="1:7" ht="12.75">
      <c r="A43" s="2"/>
      <c r="B43" s="3" t="s">
        <v>12</v>
      </c>
      <c r="C43" s="2"/>
      <c r="D43" s="2"/>
      <c r="E43" s="2"/>
      <c r="F43" s="2"/>
      <c r="G43" s="2"/>
    </row>
    <row r="44" spans="1:7" ht="12.75">
      <c r="A44" s="4">
        <v>39</v>
      </c>
      <c r="B44" s="5" t="s">
        <v>7</v>
      </c>
      <c r="C44" s="6">
        <f>((('Løntabel 1 okt. 2012'!C44*1.0064)/37)*$J$3)+(((225.9*1.022*1.0004*1.0064)/37)*(37-$J$3))</f>
        <v>16897.05005837632</v>
      </c>
      <c r="D44" s="6">
        <f>((('Løntabel 1 okt. 2012'!D44*1.0064)/37)*$J$3)+(((225.9*1.022*1.0004*1.0064)/37)*(37-$J$3))</f>
        <v>16946.30071716288</v>
      </c>
      <c r="E44" s="6">
        <f>((('Løntabel 1 okt. 2012'!E44*1.0064)/37)*$J$3)+(((225.9*1.022*1.0004*1.0064)/37)*(37-$J$3))</f>
        <v>16980.378502186624</v>
      </c>
      <c r="F44" s="6">
        <f>((('Løntabel 1 okt. 2012'!F44*1.0064)/37)*$J$3)+(((225.9*1.022*1.0004*1.0064)/37)*(37-$J$3))</f>
        <v>17029.629160973185</v>
      </c>
      <c r="G44" s="6">
        <f>((('Løntabel 1 okt. 2012'!G44*1.0064)/37)*$J$3)+(((225.9*1.022*1.0004*1.0064)/37)*(37-$J$3))</f>
        <v>17063.757003131777</v>
      </c>
    </row>
    <row r="45" spans="1:7" ht="12.75">
      <c r="A45" s="2"/>
      <c r="B45" s="2" t="s">
        <v>8</v>
      </c>
      <c r="C45" s="7">
        <f>C44*0.0533</f>
        <v>900.6127681114579</v>
      </c>
      <c r="D45" s="7">
        <f>D44*0.0533</f>
        <v>903.2378282247815</v>
      </c>
      <c r="E45" s="7">
        <f>E44*0.0533</f>
        <v>905.0541741665471</v>
      </c>
      <c r="F45" s="7">
        <f>F44*0.0533</f>
        <v>907.6792342798708</v>
      </c>
      <c r="G45" s="7">
        <f>G44*0.0533</f>
        <v>909.4982482669237</v>
      </c>
    </row>
    <row r="46" spans="1:7" ht="12.75">
      <c r="A46" s="2"/>
      <c r="B46" s="2" t="s">
        <v>9</v>
      </c>
      <c r="C46" s="7">
        <f>C44-C45</f>
        <v>15996.437290264863</v>
      </c>
      <c r="D46" s="7">
        <f>D44-D45</f>
        <v>16043.0628889381</v>
      </c>
      <c r="E46" s="7">
        <f>E44-E45</f>
        <v>16075.324328020077</v>
      </c>
      <c r="F46" s="7">
        <f>F44-F45</f>
        <v>16121.949926693314</v>
      </c>
      <c r="G46" s="7">
        <f>G44-G45</f>
        <v>16154.258754864853</v>
      </c>
    </row>
    <row r="47" spans="1:7" ht="12.75">
      <c r="A47" s="2"/>
      <c r="B47" s="2" t="s">
        <v>10</v>
      </c>
      <c r="C47" s="7">
        <f>C44*0.1067</f>
        <v>1802.9152412287535</v>
      </c>
      <c r="D47" s="7">
        <f>D44*0.1067</f>
        <v>1808.1702865212794</v>
      </c>
      <c r="E47" s="7">
        <f>E44*0.1067</f>
        <v>1811.806386183313</v>
      </c>
      <c r="F47" s="7">
        <f>F44*0.1067</f>
        <v>1817.0614314758388</v>
      </c>
      <c r="G47" s="7">
        <f>G44*0.1067</f>
        <v>1820.7028722341606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7" width="10.8515625" style="0" bestFit="1" customWidth="1"/>
    <col min="9" max="9" width="13.7109375" style="0" customWidth="1"/>
    <col min="10" max="10" width="17.00390625" style="0" bestFit="1" customWidth="1"/>
    <col min="12" max="12" width="18.421875" style="0" customWidth="1"/>
    <col min="13" max="13" width="11.8515625" style="0" customWidth="1"/>
    <col min="14" max="14" width="13.140625" style="0" customWidth="1"/>
    <col min="15" max="15" width="17.140625" style="0" customWidth="1"/>
    <col min="16" max="16" width="18.28125" style="0" customWidth="1"/>
  </cols>
  <sheetData>
    <row r="1" ht="12.75">
      <c r="A1" s="3" t="s">
        <v>14</v>
      </c>
    </row>
    <row r="2" ht="12.75">
      <c r="A2" t="s">
        <v>67</v>
      </c>
    </row>
    <row r="4" ht="12.75">
      <c r="A4" t="s">
        <v>68</v>
      </c>
    </row>
    <row r="6" ht="12.75">
      <c r="A6" t="s">
        <v>15</v>
      </c>
    </row>
    <row r="9" spans="1:7" ht="12.75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s="10" customFormat="1" ht="13.5" thickBot="1">
      <c r="A10" s="11"/>
      <c r="B10" s="11"/>
      <c r="C10" s="11"/>
      <c r="D10" s="11"/>
      <c r="E10" s="11"/>
      <c r="F10" s="11"/>
      <c r="G10" s="11"/>
    </row>
    <row r="11" spans="1:10" ht="13.5" thickBot="1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20</v>
      </c>
    </row>
    <row r="12" spans="1:7" ht="12.75">
      <c r="A12" s="4">
        <v>19</v>
      </c>
      <c r="B12" s="5" t="s">
        <v>7</v>
      </c>
      <c r="C12" s="6">
        <f>((('Løntabel 1 okt. 2013'!C4*1.0172*1.0147*1.0096)))</f>
        <v>12728.306516205534</v>
      </c>
      <c r="D12" s="6">
        <f>((('Løntabel 1 okt. 2013'!D4*1.0172*1.0147*1.0096)))</f>
        <v>12934.928423685391</v>
      </c>
      <c r="E12" s="6">
        <f>((('Løntabel 1 okt. 2013'!E4*1.0172*1.0147*1.0096)))</f>
        <v>13077.981492981826</v>
      </c>
      <c r="F12" s="6">
        <f>((('Løntabel 1 okt. 2013'!F4*1.0172*1.0147*1.0096)))</f>
        <v>13284.603400461685</v>
      </c>
      <c r="G12" s="6">
        <f>((('Løntabel 1 okt. 2013'!G4*1.0172*1.0147*1.0096)))</f>
        <v>13427.662265604049</v>
      </c>
    </row>
    <row r="13" spans="1:7" ht="12.75">
      <c r="A13" s="2"/>
      <c r="B13" t="s">
        <v>8</v>
      </c>
      <c r="C13" s="7">
        <f>C12*0.0533</f>
        <v>678.418737313755</v>
      </c>
      <c r="D13" s="7">
        <f>D12*0.0533</f>
        <v>689.4316849824313</v>
      </c>
      <c r="E13" s="7">
        <f>E12*0.0533</f>
        <v>697.0564135759313</v>
      </c>
      <c r="F13" s="7">
        <f>F12*0.0533</f>
        <v>708.0693612446078</v>
      </c>
      <c r="G13" s="7">
        <f>G12*0.0533</f>
        <v>715.6943987566958</v>
      </c>
    </row>
    <row r="14" spans="1:7" ht="12.75">
      <c r="A14" s="2"/>
      <c r="B14" t="s">
        <v>9</v>
      </c>
      <c r="C14" s="7">
        <f>C12-C13</f>
        <v>12049.887778891778</v>
      </c>
      <c r="D14" s="7">
        <f>D12-D13</f>
        <v>12245.49673870296</v>
      </c>
      <c r="E14" s="7">
        <f>E12-E13</f>
        <v>12380.925079405895</v>
      </c>
      <c r="F14" s="7">
        <f>F12-F13</f>
        <v>12576.534039217076</v>
      </c>
      <c r="G14" s="7">
        <f>G12-G13</f>
        <v>12711.967866847353</v>
      </c>
    </row>
    <row r="15" spans="1:7" ht="12.75">
      <c r="A15" s="2"/>
      <c r="B15" t="s">
        <v>10</v>
      </c>
      <c r="C15" s="7">
        <f>C12*0.1067</f>
        <v>1358.1103052791304</v>
      </c>
      <c r="D15" s="7">
        <f>D12*0.1067</f>
        <v>1380.1568628072312</v>
      </c>
      <c r="E15" s="7">
        <f>E12*0.1067</f>
        <v>1395.420625301161</v>
      </c>
      <c r="F15" s="7">
        <f>F12*0.1067</f>
        <v>1417.467182829262</v>
      </c>
      <c r="G15" s="7">
        <f>G12*0.1067</f>
        <v>1432.731563739952</v>
      </c>
    </row>
    <row r="16" spans="1:7" ht="12.75">
      <c r="A16" s="2"/>
      <c r="B16" s="3"/>
      <c r="C16" s="2"/>
      <c r="D16" s="2"/>
      <c r="E16" s="2"/>
      <c r="F16" s="2"/>
      <c r="G16" s="2"/>
    </row>
    <row r="17" spans="1:7" ht="12.75">
      <c r="A17" s="2"/>
      <c r="B17" s="3" t="s">
        <v>11</v>
      </c>
      <c r="C17" s="2"/>
      <c r="D17" s="2"/>
      <c r="E17" s="2"/>
      <c r="F17" s="2"/>
      <c r="G17" s="2"/>
    </row>
    <row r="18" spans="1:7" ht="22.5" customHeight="1">
      <c r="A18" s="4">
        <v>24</v>
      </c>
      <c r="B18" s="5" t="s">
        <v>7</v>
      </c>
      <c r="C18" s="6">
        <f>((('Løntabel 1 okt. 2013'!C10*1.0172*1.0147*1.0096)))</f>
        <v>13728.918745463458</v>
      </c>
      <c r="D18" s="6">
        <f>((('Løntabel 1 okt. 2013'!D10*1.0172*1.0147*1.0096)))</f>
        <v>13934.26556683825</v>
      </c>
      <c r="E18" s="6">
        <f>((('Løntabel 1 okt. 2013'!E10*1.0172*1.0147*1.0096)))</f>
        <v>14076.455055090797</v>
      </c>
      <c r="F18" s="6">
        <f>((('Løntabel 1 okt. 2013'!F10*1.0172*1.0147*1.0096)))</f>
        <v>14281.80187646559</v>
      </c>
      <c r="G18" s="6">
        <f>((('Løntabel 1 okt. 2013'!G10*1.0172*1.0147*1.0096)))</f>
        <v>14423.93920210475</v>
      </c>
    </row>
    <row r="19" spans="1:16" ht="12.75">
      <c r="A19" s="2"/>
      <c r="B19" s="2" t="s">
        <v>8</v>
      </c>
      <c r="C19" s="7">
        <f>C18*0.0533</f>
        <v>731.7513691332023</v>
      </c>
      <c r="D19" s="7">
        <f>D18*0.0533</f>
        <v>742.6963547124788</v>
      </c>
      <c r="E19" s="7">
        <f>E18*0.0533</f>
        <v>750.2750544363395</v>
      </c>
      <c r="F19" s="7">
        <f>F18*0.0533</f>
        <v>761.220040015616</v>
      </c>
      <c r="G19" s="7">
        <f>G18*0.0533</f>
        <v>768.7959594721832</v>
      </c>
      <c r="L19" s="13" t="s">
        <v>54</v>
      </c>
      <c r="M19" s="3" t="s">
        <v>56</v>
      </c>
      <c r="N19" s="3" t="s">
        <v>57</v>
      </c>
      <c r="O19" s="3" t="s">
        <v>62</v>
      </c>
      <c r="P19" s="3" t="s">
        <v>65</v>
      </c>
    </row>
    <row r="20" spans="1:16" ht="12.75">
      <c r="A20" s="2"/>
      <c r="B20" s="2" t="s">
        <v>9</v>
      </c>
      <c r="C20" s="7">
        <f>C18-C19</f>
        <v>12997.167376330255</v>
      </c>
      <c r="D20" s="7">
        <f>D18-D19</f>
        <v>13191.56921212577</v>
      </c>
      <c r="E20" s="7">
        <f>E18-E19</f>
        <v>13326.180000654458</v>
      </c>
      <c r="F20" s="7">
        <f>F18-F19</f>
        <v>13520.581836449974</v>
      </c>
      <c r="G20" s="7">
        <f>G18-G19</f>
        <v>13655.143242632566</v>
      </c>
      <c r="K20" s="9"/>
      <c r="L20" s="2" t="s">
        <v>16</v>
      </c>
      <c r="M20" s="15" t="s">
        <v>27</v>
      </c>
      <c r="N20" t="s">
        <v>32</v>
      </c>
      <c r="O20" t="s">
        <v>36</v>
      </c>
      <c r="P20" s="2" t="s">
        <v>66</v>
      </c>
    </row>
    <row r="21" spans="1:15" ht="12.75">
      <c r="A21" s="2"/>
      <c r="B21" s="2" t="s">
        <v>10</v>
      </c>
      <c r="C21" s="7">
        <f>C18*0.1067</f>
        <v>1464.875630140951</v>
      </c>
      <c r="D21" s="7">
        <f>D18*0.1067</f>
        <v>1486.7861359816413</v>
      </c>
      <c r="E21" s="7">
        <f>E18*0.1067</f>
        <v>1501.9577543781882</v>
      </c>
      <c r="F21" s="7">
        <f>F18*0.1067</f>
        <v>1523.8682602188785</v>
      </c>
      <c r="G21" s="7">
        <f>G18*0.1067</f>
        <v>1539.0343128645768</v>
      </c>
      <c r="L21" s="2" t="s">
        <v>17</v>
      </c>
      <c r="M21" s="15" t="s">
        <v>28</v>
      </c>
      <c r="N21" s="2" t="s">
        <v>58</v>
      </c>
      <c r="O21" t="s">
        <v>37</v>
      </c>
    </row>
    <row r="22" spans="1:15" ht="12.75" customHeight="1">
      <c r="A22" s="4">
        <v>25</v>
      </c>
      <c r="B22" s="5" t="s">
        <v>7</v>
      </c>
      <c r="C22" s="6">
        <f>((('Løntabel 1 okt. 2013'!C14*1.0172*1.0147*1.0096)))</f>
        <v>13948.401635066677</v>
      </c>
      <c r="D22" s="6">
        <f>((('Løntabel 1 okt. 2013'!D14*1.0172*1.0147*1.0096)))</f>
        <v>14147.320863302755</v>
      </c>
      <c r="E22" s="6">
        <f>((('Løntabel 1 okt. 2013'!E14*1.0172*1.0147*1.0096)))</f>
        <v>14285.018570957913</v>
      </c>
      <c r="F22" s="6">
        <f>((('Løntabel 1 okt. 2013'!F14*1.0172*1.0147*1.0096)))</f>
        <v>14484.036328574835</v>
      </c>
      <c r="G22" s="6">
        <f>((('Løntabel 1 okt. 2013'!G14*1.0172*1.0147*1.0096)))</f>
        <v>14621.734036229996</v>
      </c>
      <c r="L22" s="14" t="s">
        <v>18</v>
      </c>
      <c r="M22" s="15" t="s">
        <v>29</v>
      </c>
      <c r="N22" t="s">
        <v>33</v>
      </c>
      <c r="O22" t="s">
        <v>38</v>
      </c>
    </row>
    <row r="23" spans="1:15" ht="12.75">
      <c r="A23" s="2"/>
      <c r="B23" s="2" t="s">
        <v>8</v>
      </c>
      <c r="C23" s="7">
        <f>C22*0.0533</f>
        <v>743.4498071490539</v>
      </c>
      <c r="D23" s="7">
        <f>D22*0.0533</f>
        <v>754.0522020140369</v>
      </c>
      <c r="E23" s="7">
        <f>E22*0.0533</f>
        <v>761.3914898320568</v>
      </c>
      <c r="F23" s="7">
        <f>F22*0.0533</f>
        <v>771.9991363130388</v>
      </c>
      <c r="G23" s="7">
        <f>G22*0.0533</f>
        <v>779.3384241310588</v>
      </c>
      <c r="L23" s="14" t="s">
        <v>19</v>
      </c>
      <c r="M23" s="15" t="s">
        <v>30</v>
      </c>
      <c r="N23" t="s">
        <v>34</v>
      </c>
      <c r="O23" t="s">
        <v>39</v>
      </c>
    </row>
    <row r="24" spans="1:15" ht="12.75">
      <c r="A24" s="2"/>
      <c r="B24" s="2" t="s">
        <v>9</v>
      </c>
      <c r="C24" s="7">
        <f>C22-C23</f>
        <v>13204.951827917623</v>
      </c>
      <c r="D24" s="7">
        <f>D22-D23</f>
        <v>13393.26866128872</v>
      </c>
      <c r="E24" s="7">
        <f>E22-E23</f>
        <v>13523.627081125856</v>
      </c>
      <c r="F24" s="7">
        <f>F22-F23</f>
        <v>13712.037192261796</v>
      </c>
      <c r="G24" s="7">
        <f>G22-G23</f>
        <v>13842.395612098937</v>
      </c>
      <c r="L24" s="14" t="s">
        <v>20</v>
      </c>
      <c r="M24" s="15" t="s">
        <v>31</v>
      </c>
      <c r="N24" s="2" t="s">
        <v>59</v>
      </c>
      <c r="O24" t="s">
        <v>40</v>
      </c>
    </row>
    <row r="25" spans="1:15" ht="12.75">
      <c r="A25" s="2"/>
      <c r="B25" s="2" t="s">
        <v>10</v>
      </c>
      <c r="C25" s="7">
        <f>C22*0.1067</f>
        <v>1488.2944544616146</v>
      </c>
      <c r="D25" s="7">
        <f>D22*0.1067</f>
        <v>1509.519136114404</v>
      </c>
      <c r="E25" s="7">
        <f>E22*0.1067</f>
        <v>1524.2114815212094</v>
      </c>
      <c r="F25" s="7">
        <f>F22*0.1067</f>
        <v>1545.446676258935</v>
      </c>
      <c r="G25" s="7">
        <f>G22*0.1067</f>
        <v>1560.1390216657408</v>
      </c>
      <c r="L25" s="14" t="s">
        <v>21</v>
      </c>
      <c r="N25" s="2" t="s">
        <v>60</v>
      </c>
      <c r="O25" s="2" t="s">
        <v>41</v>
      </c>
    </row>
    <row r="26" spans="1:15" ht="12.75">
      <c r="A26" s="4">
        <v>26</v>
      </c>
      <c r="B26" s="5" t="s">
        <v>7</v>
      </c>
      <c r="C26" s="6">
        <f>((('Løntabel 1 okt. 2013'!C18*1.0172*1.0147*1.0096)))</f>
        <v>14172.932706476764</v>
      </c>
      <c r="D26" s="6">
        <f>((('Løntabel 1 okt. 2013'!D18*1.0172*1.0147*1.0096)))</f>
        <v>14365.064999126333</v>
      </c>
      <c r="E26" s="6">
        <f>((('Løntabel 1 okt. 2013'!E18*1.0172*1.0147*1.0096)))</f>
        <v>14498.015908963098</v>
      </c>
      <c r="F26" s="6">
        <f>((('Løntabel 1 okt. 2013'!F18*1.0172*1.0147*1.0096)))</f>
        <v>14690.101834845213</v>
      </c>
      <c r="G26" s="6">
        <f>((('Løntabel 1 okt. 2013'!G18*1.0172*1.0147*1.0096)))</f>
        <v>14823.052744681969</v>
      </c>
      <c r="L26" s="14" t="s">
        <v>22</v>
      </c>
      <c r="N26" t="s">
        <v>35</v>
      </c>
      <c r="O26" t="s">
        <v>43</v>
      </c>
    </row>
    <row r="27" spans="1:15" ht="12.75">
      <c r="A27" s="2"/>
      <c r="B27" s="2" t="s">
        <v>8</v>
      </c>
      <c r="C27" s="7">
        <f>C26*0.0533</f>
        <v>755.4173132552115</v>
      </c>
      <c r="D27" s="7">
        <f>D26*0.0533</f>
        <v>765.6579644534336</v>
      </c>
      <c r="E27" s="7">
        <f>E26*0.0533</f>
        <v>772.7442479477331</v>
      </c>
      <c r="F27" s="7">
        <f>F26*0.0533</f>
        <v>782.9824277972498</v>
      </c>
      <c r="G27" s="7">
        <f>G26*0.0533</f>
        <v>790.068711291549</v>
      </c>
      <c r="L27" s="14" t="s">
        <v>23</v>
      </c>
      <c r="N27" t="s">
        <v>61</v>
      </c>
      <c r="O27" s="16" t="s">
        <v>44</v>
      </c>
    </row>
    <row r="28" spans="1:15" ht="12.75">
      <c r="A28" s="2"/>
      <c r="B28" s="2" t="s">
        <v>9</v>
      </c>
      <c r="C28" s="7">
        <f>C26-C27</f>
        <v>13417.515393221553</v>
      </c>
      <c r="D28" s="7">
        <f>D26-D27</f>
        <v>13599.407034672899</v>
      </c>
      <c r="E28" s="7">
        <f>E26-E27</f>
        <v>13725.271661015366</v>
      </c>
      <c r="F28" s="7">
        <f>F26-F27</f>
        <v>13907.119407047963</v>
      </c>
      <c r="G28" s="7">
        <f>G26-G27</f>
        <v>14032.98403339042</v>
      </c>
      <c r="L28" s="14" t="s">
        <v>24</v>
      </c>
      <c r="O28" s="16" t="s">
        <v>45</v>
      </c>
    </row>
    <row r="29" spans="1:15" ht="12.75">
      <c r="A29" s="2"/>
      <c r="B29" s="2" t="s">
        <v>10</v>
      </c>
      <c r="C29" s="7">
        <f>C26*0.1067</f>
        <v>1512.2519197810707</v>
      </c>
      <c r="D29" s="7">
        <f>D26*0.1067</f>
        <v>1532.7524354067798</v>
      </c>
      <c r="E29" s="7">
        <f>E26*0.1067</f>
        <v>1546.9382974863627</v>
      </c>
      <c r="F29" s="7">
        <f>F26*0.1067</f>
        <v>1567.4338657779842</v>
      </c>
      <c r="G29" s="7">
        <f>G26*0.1067</f>
        <v>1581.6197278575662</v>
      </c>
      <c r="L29" s="8" t="s">
        <v>25</v>
      </c>
      <c r="O29" s="16" t="s">
        <v>46</v>
      </c>
    </row>
    <row r="30" spans="1:15" ht="12.75">
      <c r="A30" s="4">
        <v>28</v>
      </c>
      <c r="B30" s="5" t="s">
        <v>7</v>
      </c>
      <c r="C30" s="6">
        <f>((('Løntabel 1 okt. 2013'!C26*1.0172*1.0147*1.0096)))</f>
        <v>14637.34804517111</v>
      </c>
      <c r="D30" s="6">
        <f>((('Løntabel 1 okt. 2013'!D26*1.0172*1.0147*1.0096)))</f>
        <v>14814.225671327358</v>
      </c>
      <c r="E30" s="6">
        <f>((('Løntabel 1 okt. 2013'!E26*1.0172*1.0147*1.0096)))</f>
        <v>14936.668712489196</v>
      </c>
      <c r="F30" s="6">
        <f>((('Løntabel 1 okt. 2013'!F26*1.0172*1.0147*1.0096)))</f>
        <v>15113.546338645443</v>
      </c>
      <c r="G30" s="6">
        <f>((('Løntabel 1 okt. 2013'!G26*1.0172*1.0147*1.0096)))</f>
        <v>15235.943013039823</v>
      </c>
      <c r="L30" s="8" t="s">
        <v>26</v>
      </c>
      <c r="O30" s="17" t="s">
        <v>63</v>
      </c>
    </row>
    <row r="31" spans="1:15" ht="12.75">
      <c r="A31" s="2"/>
      <c r="B31" s="2" t="s">
        <v>8</v>
      </c>
      <c r="C31" s="7">
        <f>C30*0.0533</f>
        <v>780.1706508076202</v>
      </c>
      <c r="D31" s="7">
        <f>D30*0.0533</f>
        <v>789.5982282817482</v>
      </c>
      <c r="E31" s="7">
        <f>E30*0.0533</f>
        <v>796.1244423756741</v>
      </c>
      <c r="F31" s="7">
        <f>F30*0.0533</f>
        <v>805.5520198498022</v>
      </c>
      <c r="G31" s="7">
        <f>G30*0.0533</f>
        <v>812.0757625950225</v>
      </c>
      <c r="L31" s="8" t="s">
        <v>55</v>
      </c>
      <c r="O31" s="16" t="s">
        <v>48</v>
      </c>
    </row>
    <row r="32" spans="1:15" ht="12.75">
      <c r="A32" s="2"/>
      <c r="B32" s="2" t="s">
        <v>9</v>
      </c>
      <c r="C32" s="7">
        <f>C30-C31</f>
        <v>13857.177394363489</v>
      </c>
      <c r="D32" s="7">
        <f>D30-D31</f>
        <v>14024.62744304561</v>
      </c>
      <c r="E32" s="7">
        <f>E30-E31</f>
        <v>14140.544270113522</v>
      </c>
      <c r="F32" s="7">
        <f>F30-F31</f>
        <v>14307.994318795641</v>
      </c>
      <c r="G32" s="7">
        <f>G30-G31</f>
        <v>14423.8672504448</v>
      </c>
      <c r="O32" s="16" t="s">
        <v>49</v>
      </c>
    </row>
    <row r="33" spans="1:15" ht="12.75">
      <c r="A33" s="2"/>
      <c r="B33" s="2" t="s">
        <v>10</v>
      </c>
      <c r="C33" s="7">
        <f>C30*0.1067</f>
        <v>1561.8050364197575</v>
      </c>
      <c r="D33" s="7">
        <f>D30*0.1067</f>
        <v>1580.6778791306292</v>
      </c>
      <c r="E33" s="7">
        <f>E30*0.1067</f>
        <v>1593.7425516225971</v>
      </c>
      <c r="F33" s="7">
        <f>F30*0.1067</f>
        <v>1612.6153943334689</v>
      </c>
      <c r="G33" s="7">
        <f>G30*0.1067</f>
        <v>1625.6751194913493</v>
      </c>
      <c r="O33" s="16" t="s">
        <v>50</v>
      </c>
    </row>
    <row r="34" spans="1:15" ht="12.75">
      <c r="A34" s="4">
        <v>29</v>
      </c>
      <c r="B34" s="5" t="s">
        <v>7</v>
      </c>
      <c r="C34" s="6">
        <f>((('Løntabel 1 okt. 2013'!C30*1.0172*1.0147*1.0096)))</f>
        <v>14877.388800295537</v>
      </c>
      <c r="D34" s="6">
        <f>((('Løntabel 1 okt. 2013'!D30*1.0172*1.0147*1.0096)))</f>
        <v>15045.897224925813</v>
      </c>
      <c r="E34" s="6">
        <f>((('Løntabel 1 okt. 2013'!E30*1.0172*1.0147*1.0096)))</f>
        <v>15162.527032617738</v>
      </c>
      <c r="F34" s="6">
        <f>((('Løntabel 1 okt. 2013'!F30*1.0172*1.0147*1.0096)))</f>
        <v>15330.989090480556</v>
      </c>
      <c r="G34" s="6">
        <f>((('Løntabel 1 okt. 2013'!G30*1.0172*1.0147*1.0096)))</f>
        <v>15447.665264939944</v>
      </c>
      <c r="O34" s="16" t="s">
        <v>51</v>
      </c>
    </row>
    <row r="35" spans="1:15" ht="12.75">
      <c r="A35" s="2"/>
      <c r="B35" s="2" t="s">
        <v>8</v>
      </c>
      <c r="C35" s="7">
        <f>C34*0.0533</f>
        <v>792.9648230557522</v>
      </c>
      <c r="D35" s="7">
        <f>D34*0.0533</f>
        <v>801.9463220885458</v>
      </c>
      <c r="E35" s="7">
        <f>E34*0.0533</f>
        <v>808.1626908385255</v>
      </c>
      <c r="F35" s="7">
        <f>F34*0.0533</f>
        <v>817.1417185226136</v>
      </c>
      <c r="G35" s="7">
        <f>G34*0.0533</f>
        <v>823.360558621299</v>
      </c>
      <c r="O35" s="16" t="s">
        <v>64</v>
      </c>
    </row>
    <row r="36" spans="1:15" ht="12.75">
      <c r="A36" s="2"/>
      <c r="B36" s="2" t="s">
        <v>9</v>
      </c>
      <c r="C36" s="7">
        <f>C34-C35</f>
        <v>14084.423977239785</v>
      </c>
      <c r="D36" s="7">
        <f>D34-D35</f>
        <v>14243.950902837267</v>
      </c>
      <c r="E36" s="7">
        <f>E34-E35</f>
        <v>14354.364341779212</v>
      </c>
      <c r="F36" s="7">
        <f>F34-F35</f>
        <v>14513.847371957943</v>
      </c>
      <c r="G36" s="7">
        <f>G34-G35</f>
        <v>14624.304706318644</v>
      </c>
      <c r="O36" t="s">
        <v>52</v>
      </c>
    </row>
    <row r="37" spans="1:15" ht="12.75">
      <c r="A37" s="2"/>
      <c r="B37" s="2" t="s">
        <v>10</v>
      </c>
      <c r="C37" s="7">
        <f>C34*0.1067</f>
        <v>1587.417384991534</v>
      </c>
      <c r="D37" s="7">
        <f>D34*0.1067</f>
        <v>1605.3972338995843</v>
      </c>
      <c r="E37" s="7">
        <f>E34*0.1067</f>
        <v>1617.8416343803126</v>
      </c>
      <c r="F37" s="7">
        <f>F34*0.1067</f>
        <v>1635.8165359542754</v>
      </c>
      <c r="G37" s="7">
        <f>G34*0.1067</f>
        <v>1648.2658837690922</v>
      </c>
      <c r="O37" t="s">
        <v>53</v>
      </c>
    </row>
    <row r="38" spans="1:15" ht="12.75">
      <c r="A38" s="4">
        <v>30</v>
      </c>
      <c r="B38" s="5" t="s">
        <v>7</v>
      </c>
      <c r="C38" s="6">
        <f>((('Løntabel 1 okt. 2013'!C34*1.0172*1.0147*1.0096)))</f>
        <v>15122.628429221064</v>
      </c>
      <c r="D38" s="6">
        <f>((('Løntabel 1 okt. 2013'!D34*1.0172*1.0147*1.0096)))</f>
        <v>15282.164884348433</v>
      </c>
      <c r="E38" s="6">
        <f>((('Løntabel 1 okt. 2013'!E34*1.0172*1.0147*1.0096)))</f>
        <v>15392.668482890113</v>
      </c>
      <c r="F38" s="6">
        <f>((('Løntabel 1 okt. 2013'!F34*1.0172*1.0147*1.0096)))</f>
        <v>15552.199142171543</v>
      </c>
      <c r="G38" s="6">
        <f>((('Løntabel 1 okt. 2013'!G34*1.0172*1.0147*1.0096)))</f>
        <v>15662.65637394577</v>
      </c>
      <c r="O38" s="2" t="s">
        <v>42</v>
      </c>
    </row>
    <row r="39" spans="1:15" ht="12.75">
      <c r="A39" s="2"/>
      <c r="B39" s="2" t="s">
        <v>8</v>
      </c>
      <c r="C39" s="7">
        <f>C38*0.0533</f>
        <v>806.0360952774827</v>
      </c>
      <c r="D39" s="7">
        <f>D38*0.0533</f>
        <v>814.5393883357715</v>
      </c>
      <c r="E39" s="7">
        <f>E38*0.0533</f>
        <v>820.429230138043</v>
      </c>
      <c r="F39" s="7">
        <f>F38*0.0533</f>
        <v>828.9322142777432</v>
      </c>
      <c r="G39" s="7">
        <f>G38*0.0533</f>
        <v>834.8195847313095</v>
      </c>
      <c r="O39" t="s">
        <v>47</v>
      </c>
    </row>
    <row r="40" spans="1:7" ht="12.75">
      <c r="A40" s="2"/>
      <c r="B40" s="2" t="s">
        <v>9</v>
      </c>
      <c r="C40" s="7">
        <f>C38-C39</f>
        <v>14316.592333943581</v>
      </c>
      <c r="D40" s="7">
        <f>D38-D39</f>
        <v>14467.62549601266</v>
      </c>
      <c r="E40" s="7">
        <f>E38-E39</f>
        <v>14572.23925275207</v>
      </c>
      <c r="F40" s="7">
        <f>F38-F39</f>
        <v>14723.2669278938</v>
      </c>
      <c r="G40" s="7">
        <f>G38-G39</f>
        <v>14827.836789214462</v>
      </c>
    </row>
    <row r="41" spans="1:7" ht="12.75">
      <c r="A41" s="2"/>
      <c r="B41" s="2" t="s">
        <v>10</v>
      </c>
      <c r="C41" s="7">
        <f>C38*0.1067</f>
        <v>1613.5844533978875</v>
      </c>
      <c r="D41" s="7">
        <f>D38*0.1067</f>
        <v>1630.6069931599777</v>
      </c>
      <c r="E41" s="7">
        <f>E38*0.1067</f>
        <v>1642.397727124375</v>
      </c>
      <c r="F41" s="7">
        <f>F38*0.1067</f>
        <v>1659.4196484697036</v>
      </c>
      <c r="G41" s="7">
        <f>G38*0.1067</f>
        <v>1671.2054351000138</v>
      </c>
    </row>
    <row r="42" spans="1:7" ht="12.75">
      <c r="A42" s="4">
        <v>31</v>
      </c>
      <c r="B42" s="5" t="s">
        <v>7</v>
      </c>
      <c r="C42" s="6">
        <f>((('Løntabel 1 okt. 2013'!C38*1.0172*1.0147*1.0096)))</f>
        <v>15373.432070241428</v>
      </c>
      <c r="D42" s="6">
        <f>((('Løntabel 1 okt. 2013'!D38*1.0172*1.0147*1.0096)))</f>
        <v>15523.527092345379</v>
      </c>
      <c r="E42" s="6">
        <f>((('Løntabel 1 okt. 2013'!E38*1.0172*1.0147*1.0096)))</f>
        <v>15627.40024314072</v>
      </c>
      <c r="F42" s="6">
        <f>((('Løntabel 1 okt. 2013'!F38*1.0172*1.0147*1.0096)))</f>
        <v>15777.495265244674</v>
      </c>
      <c r="G42" s="6">
        <f>((('Løntabel 1 okt. 2013'!G38*1.0172*1.0147*1.0096)))</f>
        <v>15881.368416040013</v>
      </c>
    </row>
    <row r="43" spans="1:7" ht="12.75">
      <c r="A43" s="2"/>
      <c r="B43" s="2" t="s">
        <v>8</v>
      </c>
      <c r="C43" s="7">
        <f>C42*0.0533</f>
        <v>819.4039293438681</v>
      </c>
      <c r="D43" s="7">
        <f>D42*0.0533</f>
        <v>827.4039940220088</v>
      </c>
      <c r="E43" s="7">
        <f>E42*0.0533</f>
        <v>832.9404329594004</v>
      </c>
      <c r="F43" s="7">
        <f>F42*0.0533</f>
        <v>840.9404976375411</v>
      </c>
      <c r="G43" s="7">
        <f>G42*0.0533</f>
        <v>846.4769365749327</v>
      </c>
    </row>
    <row r="44" spans="1:7" ht="12.75">
      <c r="A44" s="2"/>
      <c r="B44" s="2" t="s">
        <v>9</v>
      </c>
      <c r="C44" s="7">
        <f>C42-C43</f>
        <v>14554.02814089756</v>
      </c>
      <c r="D44" s="7">
        <f>D42-D43</f>
        <v>14696.12309832337</v>
      </c>
      <c r="E44" s="7">
        <f>E42-E43</f>
        <v>14794.45981018132</v>
      </c>
      <c r="F44" s="7">
        <f>F42-F43</f>
        <v>14936.554767607133</v>
      </c>
      <c r="G44" s="7">
        <f>G42-G43</f>
        <v>15034.891479465081</v>
      </c>
    </row>
    <row r="45" spans="1:7" ht="12.75">
      <c r="A45" s="2"/>
      <c r="B45" s="2" t="s">
        <v>10</v>
      </c>
      <c r="C45" s="7">
        <f>C42*0.1067</f>
        <v>1640.3452018947605</v>
      </c>
      <c r="D45" s="7">
        <f>D42*0.1067</f>
        <v>1656.360340753252</v>
      </c>
      <c r="E45" s="7">
        <f>E42*0.1067</f>
        <v>1667.443605943115</v>
      </c>
      <c r="F45" s="7">
        <f>F42*0.1067</f>
        <v>1683.4587448016068</v>
      </c>
      <c r="G45" s="7">
        <f>G42*0.1067</f>
        <v>1694.5420099914695</v>
      </c>
    </row>
    <row r="46" spans="1:7" ht="12.75">
      <c r="A46" s="2"/>
      <c r="B46" s="3"/>
      <c r="C46" s="2"/>
      <c r="D46" s="2"/>
      <c r="E46" s="2"/>
      <c r="F46" s="2"/>
      <c r="G46" s="2"/>
    </row>
    <row r="47" spans="1:7" ht="12.75">
      <c r="A47" s="2"/>
      <c r="B47" s="3" t="s">
        <v>12</v>
      </c>
      <c r="C47" s="2"/>
      <c r="D47" s="2"/>
      <c r="E47" s="2"/>
      <c r="F47" s="2"/>
      <c r="G47" s="2"/>
    </row>
    <row r="48" spans="1:7" ht="12.75">
      <c r="A48" s="4">
        <v>39</v>
      </c>
      <c r="B48" s="5" t="s">
        <v>7</v>
      </c>
      <c r="C48" s="6">
        <f>((('Løntabel 1 okt. 2013'!C44*1.0172*1.0147*1.0096)))</f>
        <v>17607.765452146887</v>
      </c>
      <c r="D48" s="6">
        <f>((('Løntabel 1 okt. 2013'!D44*1.0172*1.0147*1.0096)))</f>
        <v>17659.08766787576</v>
      </c>
      <c r="E48" s="6">
        <f>((('Løntabel 1 okt. 2013'!E44*1.0172*1.0147*1.0096)))</f>
        <v>17694.598815901816</v>
      </c>
      <c r="F48" s="6">
        <f>((('Løntabel 1 okt. 2013'!F44*1.0172*1.0147*1.0096)))</f>
        <v>17745.92103163069</v>
      </c>
      <c r="G48" s="6">
        <f>((('Løntabel 1 okt. 2013'!G44*1.0172*1.0147*1.0096)))</f>
        <v>17781.484342270138</v>
      </c>
    </row>
    <row r="49" spans="1:7" ht="12.75">
      <c r="A49" s="2"/>
      <c r="B49" s="2" t="s">
        <v>8</v>
      </c>
      <c r="C49" s="7">
        <f>C48*0.0533</f>
        <v>938.493898599429</v>
      </c>
      <c r="D49" s="7">
        <f>D48*0.0533</f>
        <v>941.229372697778</v>
      </c>
      <c r="E49" s="7">
        <f>E48*0.0533</f>
        <v>943.1221168875668</v>
      </c>
      <c r="F49" s="7">
        <f>F48*0.0533</f>
        <v>945.8575909859157</v>
      </c>
      <c r="G49" s="7">
        <f>G48*0.0533</f>
        <v>947.7531154429984</v>
      </c>
    </row>
    <row r="50" spans="1:7" ht="12.75">
      <c r="A50" s="2"/>
      <c r="B50" s="2" t="s">
        <v>9</v>
      </c>
      <c r="C50" s="7">
        <f>C48-C49</f>
        <v>16669.271553547456</v>
      </c>
      <c r="D50" s="7">
        <f>D48-D49</f>
        <v>16717.858295177983</v>
      </c>
      <c r="E50" s="7">
        <f>E48-E49</f>
        <v>16751.47669901425</v>
      </c>
      <c r="F50" s="7">
        <f>F48-F49</f>
        <v>16800.06344064477</v>
      </c>
      <c r="G50" s="7">
        <f>G48-G49</f>
        <v>16833.731226827138</v>
      </c>
    </row>
    <row r="51" spans="1:7" ht="12.75">
      <c r="A51" s="2"/>
      <c r="B51" s="2" t="s">
        <v>10</v>
      </c>
      <c r="C51" s="7">
        <f>C48*0.1067</f>
        <v>1878.748573744073</v>
      </c>
      <c r="D51" s="7">
        <f>D48*0.1067</f>
        <v>1884.2246541623435</v>
      </c>
      <c r="E51" s="7">
        <f>E48*0.1067</f>
        <v>1888.013693656724</v>
      </c>
      <c r="F51" s="7">
        <f>F48*0.1067</f>
        <v>1893.4897740749946</v>
      </c>
      <c r="G51" s="7">
        <f>G48*0.1067</f>
        <v>1897.2843793202237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Lægeforeningen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tbn</dc:creator>
  <cp:keywords/>
  <dc:description/>
  <cp:lastModifiedBy>Tine Backhausen</cp:lastModifiedBy>
  <dcterms:created xsi:type="dcterms:W3CDTF">2011-05-31T12:32:57Z</dcterms:created>
  <dcterms:modified xsi:type="dcterms:W3CDTF">2015-06-10T09:01:30Z</dcterms:modified>
  <cp:category/>
  <cp:version/>
  <cp:contentType/>
  <cp:contentStatus/>
</cp:coreProperties>
</file>