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CA6EF30C-B5F9-4797-AC7B-CEE28A0AF1B3}" xr6:coauthVersionLast="41" xr6:coauthVersionMax="41" xr10:uidLastSave="{00000000-0000-0000-0000-000000000000}"/>
  <bookViews>
    <workbookView xWindow="-120" yWindow="-120" windowWidth="29040" windowHeight="15840" firstSheet="2" activeTab="2" xr2:uid="{0E49E7F0-9336-4409-91BB-AEE8F3B00BDC}"/>
  </bookViews>
  <sheets>
    <sheet name="Løntabel oktober 2017" sheetId="1" state="hidden" r:id="rId1"/>
    <sheet name="Løntabel oktober 2018" sheetId="2" state="hidden" r:id="rId2"/>
    <sheet name="Løntabel oktober 2019" sheetId="3" r:id="rId3"/>
    <sheet name="Løntabel oktober 2020" sheetId="4" state="hidden" r:id="rId4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4" l="1"/>
  <c r="E64" i="4" s="1"/>
  <c r="D63" i="3"/>
  <c r="E63" i="3" s="1"/>
  <c r="D63" i="2"/>
  <c r="E63" i="2" s="1"/>
  <c r="C55" i="3" l="1"/>
  <c r="D40" i="2"/>
  <c r="G21" i="3"/>
  <c r="G24" i="3" s="1"/>
  <c r="E56" i="4"/>
  <c r="E49" i="2"/>
  <c r="D36" i="3"/>
  <c r="D39" i="3" s="1"/>
  <c r="C21" i="2"/>
  <c r="C44" i="3"/>
  <c r="C47" i="3" s="1"/>
  <c r="E31" i="2"/>
  <c r="D7" i="2"/>
  <c r="D6" i="2" s="1"/>
  <c r="D55" i="3"/>
  <c r="D58" i="3" s="1"/>
  <c r="D22" i="4"/>
  <c r="C32" i="4"/>
  <c r="D41" i="4"/>
  <c r="F50" i="4"/>
  <c r="G21" i="2"/>
  <c r="G40" i="2"/>
  <c r="G15" i="3"/>
  <c r="G18" i="3" s="1"/>
  <c r="E36" i="3"/>
  <c r="E37" i="3" s="1"/>
  <c r="E38" i="3" s="1"/>
  <c r="F44" i="3"/>
  <c r="F47" i="3" s="1"/>
  <c r="E22" i="4"/>
  <c r="F32" i="4"/>
  <c r="G50" i="4"/>
  <c r="G15" i="2"/>
  <c r="C26" i="2"/>
  <c r="F44" i="2"/>
  <c r="E55" i="2"/>
  <c r="C21" i="3"/>
  <c r="C24" i="3" s="1"/>
  <c r="C40" i="3"/>
  <c r="C43" i="3" s="1"/>
  <c r="E49" i="3"/>
  <c r="E50" i="3" s="1"/>
  <c r="E51" i="3" s="1"/>
  <c r="C27" i="4"/>
  <c r="D45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6" i="4"/>
  <c r="G27" i="4"/>
  <c r="F37" i="4"/>
  <c r="G45" i="4"/>
  <c r="F31" i="2"/>
  <c r="D55" i="2"/>
  <c r="F26" i="3"/>
  <c r="F29" i="3" s="1"/>
  <c r="C15" i="3"/>
  <c r="C18" i="3" s="1"/>
  <c r="C45" i="4"/>
  <c r="D36" i="2"/>
  <c r="G26" i="3"/>
  <c r="G29" i="3" s="1"/>
  <c r="E37" i="4"/>
  <c r="D56" i="4"/>
  <c r="E50" i="4"/>
  <c r="F45" i="4"/>
  <c r="G41" i="4"/>
  <c r="C41" i="4"/>
  <c r="D37" i="4"/>
  <c r="E32" i="4"/>
  <c r="F27" i="4"/>
  <c r="G22" i="4"/>
  <c r="C22" i="4"/>
  <c r="G16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6" i="4"/>
  <c r="D50" i="4"/>
  <c r="E45" i="4"/>
  <c r="F41" i="4"/>
  <c r="G37" i="4"/>
  <c r="C37" i="4"/>
  <c r="D32" i="4"/>
  <c r="E27" i="4"/>
  <c r="F22" i="4"/>
  <c r="D16" i="4"/>
  <c r="C16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6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6" i="4"/>
  <c r="D27" i="4"/>
  <c r="G32" i="4"/>
  <c r="E41" i="4"/>
  <c r="C50" i="4"/>
  <c r="F56" i="4"/>
  <c r="D27" i="3"/>
  <c r="D28" i="3" s="1"/>
  <c r="G22" i="3"/>
  <c r="G23" i="3" s="1"/>
  <c r="F45" i="3" l="1"/>
  <c r="F46" i="3" s="1"/>
  <c r="F51" i="3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D6" i="4" s="1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30" i="4"/>
  <c r="G28" i="4"/>
  <c r="G29" i="4" s="1"/>
  <c r="G48" i="4"/>
  <c r="G46" i="4"/>
  <c r="G47" i="4" s="1"/>
  <c r="E33" i="4"/>
  <c r="E34" i="4" s="1"/>
  <c r="E35" i="4"/>
  <c r="E51" i="4"/>
  <c r="E52" i="4" s="1"/>
  <c r="E53" i="4"/>
  <c r="F35" i="4"/>
  <c r="F33" i="4"/>
  <c r="F34" i="4" s="1"/>
  <c r="C25" i="4"/>
  <c r="C23" i="4"/>
  <c r="C24" i="4" s="1"/>
  <c r="C44" i="4"/>
  <c r="C42" i="4"/>
  <c r="C43" i="4" s="1"/>
  <c r="D17" i="4"/>
  <c r="D18" i="4" s="1"/>
  <c r="D19" i="4"/>
  <c r="E38" i="4"/>
  <c r="E39" i="4" s="1"/>
  <c r="E40" i="4"/>
  <c r="F19" i="4"/>
  <c r="F17" i="4"/>
  <c r="F18" i="4" s="1"/>
  <c r="F40" i="4"/>
  <c r="F38" i="4"/>
  <c r="F39" i="4" s="1"/>
  <c r="F59" i="4"/>
  <c r="F57" i="4"/>
  <c r="F58" i="4" s="1"/>
  <c r="D51" i="4"/>
  <c r="D52" i="4" s="1"/>
  <c r="D53" i="4"/>
  <c r="G25" i="4"/>
  <c r="G23" i="4"/>
  <c r="G24" i="4" s="1"/>
  <c r="G35" i="4"/>
  <c r="G33" i="4"/>
  <c r="G34" i="4" s="1"/>
  <c r="G44" i="4"/>
  <c r="G42" i="4"/>
  <c r="G43" i="4" s="1"/>
  <c r="G53" i="4"/>
  <c r="G51" i="4"/>
  <c r="G52" i="4" s="1"/>
  <c r="D28" i="4"/>
  <c r="D29" i="4" s="1"/>
  <c r="D30" i="4"/>
  <c r="E23" i="4"/>
  <c r="E24" i="4" s="1"/>
  <c r="E25" i="4"/>
  <c r="E42" i="4"/>
  <c r="E43" i="4" s="1"/>
  <c r="E44" i="4"/>
  <c r="D23" i="4"/>
  <c r="D24" i="4" s="1"/>
  <c r="D25" i="4"/>
  <c r="F25" i="4"/>
  <c r="F23" i="4"/>
  <c r="F24" i="4" s="1"/>
  <c r="F44" i="4"/>
  <c r="F42" i="4"/>
  <c r="F43" i="4" s="1"/>
  <c r="G19" i="4"/>
  <c r="G17" i="4"/>
  <c r="G18" i="4" s="1"/>
  <c r="G40" i="4"/>
  <c r="G38" i="4"/>
  <c r="G39" i="4" s="1"/>
  <c r="G59" i="4"/>
  <c r="G57" i="4"/>
  <c r="G58" i="4" s="1"/>
  <c r="D46" i="4"/>
  <c r="D47" i="4" s="1"/>
  <c r="D48" i="4"/>
  <c r="D57" i="4"/>
  <c r="D58" i="4" s="1"/>
  <c r="D59" i="4"/>
  <c r="F53" i="4"/>
  <c r="F51" i="4"/>
  <c r="F52" i="4" s="1"/>
  <c r="D42" i="4"/>
  <c r="D43" i="4" s="1"/>
  <c r="D44" i="4"/>
  <c r="C35" i="4"/>
  <c r="C33" i="4"/>
  <c r="C34" i="4" s="1"/>
  <c r="C53" i="4"/>
  <c r="C51" i="4"/>
  <c r="C52" i="4" s="1"/>
  <c r="E17" i="4"/>
  <c r="E18" i="4" s="1"/>
  <c r="E19" i="4"/>
  <c r="E57" i="4"/>
  <c r="E58" i="4" s="1"/>
  <c r="E59" i="4"/>
  <c r="C19" i="4"/>
  <c r="C17" i="4"/>
  <c r="C18" i="4" s="1"/>
  <c r="C30" i="4"/>
  <c r="C28" i="4"/>
  <c r="C29" i="4" s="1"/>
  <c r="C40" i="4"/>
  <c r="C38" i="4"/>
  <c r="C39" i="4" s="1"/>
  <c r="C48" i="4"/>
  <c r="C46" i="4"/>
  <c r="C47" i="4" s="1"/>
  <c r="C59" i="4"/>
  <c r="C57" i="4"/>
  <c r="C58" i="4" s="1"/>
  <c r="D38" i="4"/>
  <c r="D39" i="4" s="1"/>
  <c r="D40" i="4"/>
  <c r="E28" i="4"/>
  <c r="E29" i="4" s="1"/>
  <c r="E30" i="4"/>
  <c r="E46" i="4"/>
  <c r="E47" i="4" s="1"/>
  <c r="E48" i="4"/>
  <c r="D33" i="4"/>
  <c r="D34" i="4" s="1"/>
  <c r="D35" i="4"/>
  <c r="F30" i="4"/>
  <c r="F28" i="4"/>
  <c r="F29" i="4" s="1"/>
  <c r="F48" i="4"/>
  <c r="F46" i="4"/>
  <c r="F47" i="4" s="1"/>
  <c r="G58" i="2" l="1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<sst xmlns="http://schemas.openxmlformats.org/spreadsheetml/2006/main" count="445" uniqueCount="82">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</sst>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%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43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43" fontId="6" fillId="0" borderId="0" xfId="1" applyFont="1"/>
    <xf numFmtId="0" fontId="6" fillId="0" borderId="0" xfId="0" applyFont="1" applyFill="1"/>
    <xf numFmtId="43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4" fontId="6" fillId="0" borderId="0" xfId="2" applyNumberFormat="1" applyFont="1"/>
    <xf numFmtId="165" fontId="6" fillId="0" borderId="0" xfId="2" applyNumberFormat="1" applyFont="1"/>
    <xf numFmtId="165" fontId="3" fillId="0" borderId="0" xfId="2" applyNumberFormat="1" applyFont="1"/>
    <xf numFmtId="165" fontId="6" fillId="0" borderId="0" xfId="0" applyNumberFormat="1" applyFont="1"/>
    <xf numFmtId="0" fontId="7" fillId="0" borderId="0" xfId="0" applyFont="1"/>
    <xf numFmtId="43" fontId="6" fillId="0" borderId="1" xfId="1" applyFont="1" applyBorder="1"/>
    <xf numFmtId="43" fontId="7" fillId="0" borderId="1" xfId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28" workbookViewId="0">
      <selection activeCell="E9" sqref="E9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6"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abSelected="1" topLeftCell="A46" workbookViewId="0">
      <selection activeCell="B72" sqref="B72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0" spans="1:15" ht="14.25" customHeight="1" x14ac:dyDescent="0.2"/>
    <row r="61" spans="1:15" hidden="1" x14ac:dyDescent="0.2">
      <c r="A61" s="25" t="s">
        <v>73</v>
      </c>
      <c r="D61" s="16">
        <v>3.51</v>
      </c>
      <c r="F61" s="22"/>
      <c r="G61" s="22"/>
    </row>
    <row r="62" spans="1:15" hidden="1" x14ac:dyDescent="0.2">
      <c r="A62" s="14" t="s">
        <v>81</v>
      </c>
      <c r="D62" s="16">
        <v>-0.21</v>
      </c>
      <c r="F62" s="22"/>
      <c r="G62" s="22"/>
    </row>
    <row r="63" spans="1:15" hidden="1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7"/>
  <sheetViews>
    <sheetView topLeftCell="A43" workbookViewId="0">
      <selection activeCell="G10" sqref="G10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+C16/'Løntabel oktober 2019'!C15-1</f>
        <v>1.2816861293078796E-2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9"/>
      <c r="E15" s="19"/>
      <c r="F15" s="19"/>
      <c r="G15" s="19"/>
    </row>
    <row r="16" spans="1:15" x14ac:dyDescent="0.2">
      <c r="A16" s="4">
        <v>19</v>
      </c>
      <c r="B16" s="5" t="s">
        <v>10</v>
      </c>
      <c r="C16" s="6">
        <f>+'Løntabel oktober 2017'!C10*(100%+'Løntabel oktober 2018'!$E$63+'Løntabel oktober 2019'!$E$63+$E$64)</f>
        <v>25707.707028033125</v>
      </c>
      <c r="D16" s="6">
        <f>+'Løntabel oktober 2017'!D10*(100%+'Løntabel oktober 2018'!$E$63+'Løntabel oktober 2019'!$E$63+$E$64)</f>
        <v>26128.702118144549</v>
      </c>
      <c r="E16" s="6">
        <f>+'Løntabel oktober 2017'!E10*(100%+'Løntabel oktober 2018'!$E$63+'Løntabel oktober 2019'!$E$63+$E$64)</f>
        <v>26420.178353882038</v>
      </c>
      <c r="F16" s="6">
        <f>+'Løntabel oktober 2017'!F10*(100%+'Løntabel oktober 2018'!$E$63+'Løntabel oktober 2019'!$E$63+$E$64)</f>
        <v>26841.185461408862</v>
      </c>
      <c r="G16" s="6">
        <f>+'Løntabel oktober 2017'!G10*(100%+'Løntabel oktober 2018'!$E$63+'Løntabel oktober 2019'!$E$63+$E$64)</f>
        <v>27132.673950615303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15" x14ac:dyDescent="0.2">
      <c r="A17" s="2"/>
      <c r="B17" s="14" t="s">
        <v>16</v>
      </c>
      <c r="C17" s="16">
        <f>C16*$D$9</f>
        <v>1413.923886541822</v>
      </c>
      <c r="D17" s="16">
        <f t="shared" ref="D17:G17" si="0">D16*$D$9</f>
        <v>1437.0786164979502</v>
      </c>
      <c r="E17" s="16">
        <f t="shared" si="0"/>
        <v>1453.1098094635122</v>
      </c>
      <c r="F17" s="16">
        <f t="shared" si="0"/>
        <v>1476.2652003774874</v>
      </c>
      <c r="G17" s="16">
        <f t="shared" si="0"/>
        <v>1492.2970672838417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15" x14ac:dyDescent="0.2">
      <c r="A18" s="2"/>
      <c r="B18" s="14" t="s">
        <v>22</v>
      </c>
      <c r="C18" s="16">
        <f>C16-C17</f>
        <v>24293.783141491302</v>
      </c>
      <c r="D18" s="16">
        <f>D16-D17</f>
        <v>24691.623501646598</v>
      </c>
      <c r="E18" s="16">
        <f>E16-E17</f>
        <v>24967.068544418526</v>
      </c>
      <c r="F18" s="16">
        <f>F16-F17</f>
        <v>25364.920261031373</v>
      </c>
      <c r="G18" s="16">
        <f>G16-G17</f>
        <v>25640.376883331461</v>
      </c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15" x14ac:dyDescent="0.2">
      <c r="A19" s="2"/>
      <c r="B19" s="14" t="s">
        <v>27</v>
      </c>
      <c r="C19" s="16">
        <f>C16*$D$10</f>
        <v>2827.8477730836439</v>
      </c>
      <c r="D19" s="16">
        <f>D16*$D$10</f>
        <v>2874.1572329959004</v>
      </c>
      <c r="E19" s="16">
        <f>E16*$D$10</f>
        <v>2906.2196189270244</v>
      </c>
      <c r="F19" s="16">
        <f>F16*$D$10</f>
        <v>2952.5304007549748</v>
      </c>
      <c r="G19" s="16">
        <f>G16*$D$10</f>
        <v>2984.5941345676833</v>
      </c>
      <c r="I19" s="2"/>
      <c r="J19" s="8"/>
      <c r="K19" s="2"/>
      <c r="O19" s="9"/>
    </row>
    <row r="20" spans="1:15" x14ac:dyDescent="0.2">
      <c r="A20" s="2" t="s">
        <v>28</v>
      </c>
      <c r="B20" s="1"/>
      <c r="C20" s="2"/>
      <c r="D20" s="10"/>
      <c r="E20" s="10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  <c r="O20" s="9"/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  <c r="O21" s="9"/>
    </row>
    <row r="22" spans="1:15" x14ac:dyDescent="0.2">
      <c r="A22" s="4">
        <v>24</v>
      </c>
      <c r="B22" s="5" t="s">
        <v>10</v>
      </c>
      <c r="C22" s="6">
        <f>+'Løntabel oktober 2017'!C16*(100%+'Løntabel oktober 2018'!$E$63+'Løntabel oktober 2019'!$E$63+$E$64)</f>
        <v>27746.496771665126</v>
      </c>
      <c r="D22" s="6">
        <f>+'Løntabel oktober 2017'!D16*(100%+'Løntabel oktober 2018'!$E$63+'Løntabel oktober 2019'!$E$63+$E$64)</f>
        <v>28164.899606514398</v>
      </c>
      <c r="E22" s="6">
        <f>+'Løntabel oktober 2017'!E16*(100%+'Løntabel oktober 2018'!$E$63+'Løntabel oktober 2019'!$E$63+$E$64)</f>
        <v>28454.616703532658</v>
      </c>
      <c r="F22" s="6">
        <f>+'Løntabel oktober 2017'!F16*(100%+'Løntabel oktober 2018'!$E$63+'Løntabel oktober 2019'!$E$63+$E$64)</f>
        <v>28873.019538381926</v>
      </c>
      <c r="G22" s="6">
        <f>+'Løntabel oktober 2017'!G16*(100%+'Løntabel oktober 2018'!$E$63+'Løntabel oktober 2019'!$E$63+$E$64)</f>
        <v>29162.624330139934</v>
      </c>
      <c r="I22" s="9" t="s">
        <v>38</v>
      </c>
      <c r="J22" s="8" t="s">
        <v>39</v>
      </c>
      <c r="K22" s="2" t="s">
        <v>40</v>
      </c>
      <c r="L22" s="14" t="s">
        <v>41</v>
      </c>
      <c r="O22" s="9"/>
    </row>
    <row r="23" spans="1:15" x14ac:dyDescent="0.2">
      <c r="A23" s="2"/>
      <c r="B23" s="2" t="s">
        <v>16</v>
      </c>
      <c r="C23" s="16">
        <f>C22*$D$9</f>
        <v>1526.0573224415818</v>
      </c>
      <c r="D23" s="16">
        <f t="shared" ref="D23:G23" si="1">D22*$D$9</f>
        <v>1549.0694783582919</v>
      </c>
      <c r="E23" s="16">
        <f t="shared" si="1"/>
        <v>1565.0039186942961</v>
      </c>
      <c r="F23" s="16">
        <f t="shared" si="1"/>
        <v>1588.0160746110059</v>
      </c>
      <c r="G23" s="16">
        <f t="shared" si="1"/>
        <v>1603.9443381576964</v>
      </c>
      <c r="I23" s="9" t="s">
        <v>42</v>
      </c>
      <c r="K23" s="2" t="s">
        <v>43</v>
      </c>
      <c r="L23" s="2" t="s">
        <v>44</v>
      </c>
      <c r="O23" s="9"/>
    </row>
    <row r="24" spans="1:15" x14ac:dyDescent="0.2">
      <c r="A24" s="2"/>
      <c r="B24" s="2" t="s">
        <v>22</v>
      </c>
      <c r="C24" s="16">
        <f>C22-C23</f>
        <v>26220.439449223544</v>
      </c>
      <c r="D24" s="16">
        <f>D22-D23</f>
        <v>26615.830128156107</v>
      </c>
      <c r="E24" s="16">
        <f>E22-E23</f>
        <v>26889.612784838362</v>
      </c>
      <c r="F24" s="16">
        <f>F22-F23</f>
        <v>27285.003463770921</v>
      </c>
      <c r="G24" s="16">
        <f>G22-G23</f>
        <v>27558.679991982237</v>
      </c>
      <c r="I24" s="9"/>
      <c r="K24" s="2"/>
      <c r="L24" s="2"/>
      <c r="O24" s="9"/>
    </row>
    <row r="25" spans="1:15" x14ac:dyDescent="0.2">
      <c r="A25" s="2"/>
      <c r="B25" s="2" t="s">
        <v>27</v>
      </c>
      <c r="C25" s="16">
        <f>C22*$D$10</f>
        <v>3052.1146448831637</v>
      </c>
      <c r="D25" s="16">
        <f>D22*$D$10</f>
        <v>3098.1389567165838</v>
      </c>
      <c r="E25" s="16">
        <f>E22*$D$10</f>
        <v>3130.0078373885922</v>
      </c>
      <c r="F25" s="16">
        <f>F22*$D$10</f>
        <v>3176.0321492220119</v>
      </c>
      <c r="G25" s="16">
        <f>G22*$D$10</f>
        <v>3207.8886763153928</v>
      </c>
      <c r="I25" s="9" t="s">
        <v>45</v>
      </c>
      <c r="K25" s="14" t="s">
        <v>46</v>
      </c>
      <c r="L25" s="14" t="s">
        <v>47</v>
      </c>
      <c r="O25" s="9"/>
    </row>
    <row r="26" spans="1:15" x14ac:dyDescent="0.2">
      <c r="A26" s="2" t="s">
        <v>28</v>
      </c>
      <c r="B26" s="2"/>
      <c r="C26" s="16"/>
      <c r="D26" s="16"/>
      <c r="E26" s="16"/>
      <c r="F26" s="16"/>
      <c r="G26" s="11"/>
      <c r="I26" s="9" t="s">
        <v>48</v>
      </c>
      <c r="K26" s="14" t="s">
        <v>49</v>
      </c>
      <c r="L26" s="17" t="s">
        <v>50</v>
      </c>
      <c r="O26" s="12"/>
    </row>
    <row r="27" spans="1:15" x14ac:dyDescent="0.2">
      <c r="A27" s="4">
        <v>25</v>
      </c>
      <c r="B27" s="5" t="s">
        <v>10</v>
      </c>
      <c r="C27" s="6">
        <f>+'Løntabel oktober 2017'!C21*(100%+'Løntabel oktober 2018'!$E$63+'Løntabel oktober 2019'!$E$63+$E$64)</f>
        <v>28193.70244349428</v>
      </c>
      <c r="D27" s="6">
        <f>+'Løntabel oktober 2017'!D21*(100%+'Løntabel oktober 2018'!$E$63+'Løntabel oktober 2019'!$E$63+$E$64)</f>
        <v>28599.008785432237</v>
      </c>
      <c r="E27" s="6">
        <f>+'Løntabel oktober 2017'!E21*(100%+'Løntabel oktober 2018'!$E$63+'Løntabel oktober 2019'!$E$63+$E$64)</f>
        <v>28879.573689478217</v>
      </c>
      <c r="F27" s="6">
        <f>+'Løntabel oktober 2017'!F21*(100%+'Løntabel oktober 2018'!$E$63+'Løntabel oktober 2019'!$E$63+$E$64)</f>
        <v>29285.092043862303</v>
      </c>
      <c r="G27" s="6">
        <f>+'Løntabel oktober 2017'!G21*(100%+'Løntabel oktober 2018'!$E$63+'Løntabel oktober 2019'!$E$63+$E$64)</f>
        <v>29565.64569324347</v>
      </c>
      <c r="I27" s="9" t="s">
        <v>51</v>
      </c>
      <c r="L27" s="17" t="s">
        <v>52</v>
      </c>
      <c r="O27" s="12"/>
    </row>
    <row r="28" spans="1:15" x14ac:dyDescent="0.2">
      <c r="A28" s="2"/>
      <c r="B28" s="2" t="s">
        <v>16</v>
      </c>
      <c r="C28" s="16">
        <f>C27*$D$9</f>
        <v>1550.6536343921855</v>
      </c>
      <c r="D28" s="16">
        <f t="shared" ref="D28:G28" si="2">D27*$D$9</f>
        <v>1572.945483198773</v>
      </c>
      <c r="E28" s="16">
        <f t="shared" si="2"/>
        <v>1588.3765529213019</v>
      </c>
      <c r="F28" s="16">
        <f t="shared" si="2"/>
        <v>1610.6800624124267</v>
      </c>
      <c r="G28" s="16">
        <f t="shared" si="2"/>
        <v>1626.1105131283909</v>
      </c>
      <c r="I28" s="12" t="s">
        <v>53</v>
      </c>
      <c r="L28" s="17" t="s">
        <v>54</v>
      </c>
      <c r="O28" s="12"/>
    </row>
    <row r="29" spans="1:15" x14ac:dyDescent="0.2">
      <c r="A29" s="2"/>
      <c r="B29" s="2" t="s">
        <v>22</v>
      </c>
      <c r="C29" s="16">
        <f>C27-C28</f>
        <v>26643.048809102092</v>
      </c>
      <c r="D29" s="16">
        <f>D27-D28</f>
        <v>27026.063302233466</v>
      </c>
      <c r="E29" s="16">
        <f>E27-E28</f>
        <v>27291.197136556915</v>
      </c>
      <c r="F29" s="16">
        <f>F27-F28</f>
        <v>27674.411981449877</v>
      </c>
      <c r="G29" s="16">
        <f>G27-G28</f>
        <v>27939.535180115079</v>
      </c>
      <c r="I29" s="12"/>
      <c r="L29" s="17"/>
      <c r="O29" s="8"/>
    </row>
    <row r="30" spans="1:15" x14ac:dyDescent="0.2">
      <c r="A30" s="2"/>
      <c r="B30" s="2" t="s">
        <v>27</v>
      </c>
      <c r="C30" s="16">
        <f>C27*$D$10</f>
        <v>3101.307268784371</v>
      </c>
      <c r="D30" s="16">
        <f>D27*$D$10</f>
        <v>3145.890966397546</v>
      </c>
      <c r="E30" s="16">
        <f>E27*$D$10</f>
        <v>3176.7531058426039</v>
      </c>
      <c r="F30" s="16">
        <f>F27*$D$10</f>
        <v>3221.3601248248533</v>
      </c>
      <c r="G30" s="16">
        <f>G27*$D$10</f>
        <v>3252.2210262567819</v>
      </c>
      <c r="I30" s="12" t="s">
        <v>55</v>
      </c>
      <c r="L30" s="13" t="s">
        <v>56</v>
      </c>
      <c r="O30" s="8"/>
    </row>
    <row r="31" spans="1:15" x14ac:dyDescent="0.2">
      <c r="A31" s="2" t="s">
        <v>28</v>
      </c>
      <c r="B31" s="2"/>
      <c r="C31" s="16"/>
      <c r="D31" s="16"/>
      <c r="E31" s="16"/>
      <c r="F31" s="11"/>
      <c r="G31" s="16"/>
      <c r="I31" s="12" t="s">
        <v>57</v>
      </c>
      <c r="L31" s="17" t="s">
        <v>58</v>
      </c>
      <c r="O31" s="8"/>
    </row>
    <row r="32" spans="1:15" x14ac:dyDescent="0.2">
      <c r="A32" s="4">
        <v>26</v>
      </c>
      <c r="B32" s="5" t="s">
        <v>10</v>
      </c>
      <c r="C32" s="6">
        <f>+'Løntabel oktober 2017'!C26*(100%+'Løntabel oktober 2018'!$E$63+'Løntabel oktober 2019'!$E$63+$E$64)</f>
        <v>28651.19399929616</v>
      </c>
      <c r="D32" s="6">
        <f>+'Løntabel oktober 2017'!D26*(100%+'Løntabel oktober 2018'!$E$63+'Løntabel oktober 2019'!$E$63+$E$64)</f>
        <v>29042.671672885012</v>
      </c>
      <c r="E32" s="6">
        <f>+'Løntabel oktober 2017'!E26*(100%+'Løntabel oktober 2018'!$E$63+'Løntabel oktober 2019'!$E$63+$E$64)</f>
        <v>29313.555017528939</v>
      </c>
      <c r="F32" s="6">
        <f>+'Løntabel oktober 2017'!F26*(100%+'Løntabel oktober 2018'!$E$63+'Løntabel oktober 2019'!$E$63+$E$64)</f>
        <v>29704.947974922332</v>
      </c>
      <c r="G32" s="6">
        <f>+'Løntabel oktober 2017'!G26*(100%+'Løntabel oktober 2018'!$E$63+'Løntabel oktober 2019'!$E$63+$E$64)</f>
        <v>29975.841077620804</v>
      </c>
      <c r="L32" s="17" t="s">
        <v>59</v>
      </c>
      <c r="O32" s="8"/>
    </row>
    <row r="33" spans="1:15" x14ac:dyDescent="0.2">
      <c r="A33" s="2"/>
      <c r="B33" s="2" t="s">
        <v>16</v>
      </c>
      <c r="C33" s="16">
        <f>C32*$D$9</f>
        <v>1575.8156699612889</v>
      </c>
      <c r="D33" s="16">
        <f t="shared" ref="D33:G33" si="3">D32*$D$9</f>
        <v>1597.3469420086756</v>
      </c>
      <c r="E33" s="16">
        <f t="shared" si="3"/>
        <v>1612.2455259640917</v>
      </c>
      <c r="F33" s="16">
        <f t="shared" si="3"/>
        <v>1633.7721386207284</v>
      </c>
      <c r="G33" s="16">
        <f t="shared" si="3"/>
        <v>1648.6712592691442</v>
      </c>
      <c r="L33" s="17" t="s">
        <v>60</v>
      </c>
      <c r="O33" s="8"/>
    </row>
    <row r="34" spans="1:15" x14ac:dyDescent="0.2">
      <c r="A34" s="2"/>
      <c r="B34" s="2" t="s">
        <v>22</v>
      </c>
      <c r="C34" s="16">
        <f>C32-C33</f>
        <v>27075.378329334872</v>
      </c>
      <c r="D34" s="16">
        <f>D32-D33</f>
        <v>27445.324730876335</v>
      </c>
      <c r="E34" s="16">
        <f>E32-E33</f>
        <v>27701.309491564847</v>
      </c>
      <c r="F34" s="16">
        <f>F32-F33</f>
        <v>28071.175836301605</v>
      </c>
      <c r="G34" s="16">
        <f>G32-G33</f>
        <v>28327.16981835166</v>
      </c>
      <c r="L34" s="17" t="s">
        <v>61</v>
      </c>
    </row>
    <row r="35" spans="1:15" x14ac:dyDescent="0.2">
      <c r="A35" s="2"/>
      <c r="B35" s="2" t="s">
        <v>27</v>
      </c>
      <c r="C35" s="16">
        <f>C32*$D$10</f>
        <v>3151.6313399225778</v>
      </c>
      <c r="D35" s="16">
        <f>D32*$D$10</f>
        <v>3194.6938840173511</v>
      </c>
      <c r="E35" s="16">
        <f>E32*$D$10</f>
        <v>3224.4910519281834</v>
      </c>
      <c r="F35" s="16">
        <f>F32*$D$10</f>
        <v>3267.5442772414567</v>
      </c>
      <c r="G35" s="16">
        <f>G32*$D$10</f>
        <v>3297.3425185382885</v>
      </c>
      <c r="L35" s="17" t="s">
        <v>62</v>
      </c>
      <c r="O35" s="2"/>
    </row>
    <row r="36" spans="1:15" x14ac:dyDescent="0.2">
      <c r="A36" s="2" t="s">
        <v>28</v>
      </c>
      <c r="B36" s="2"/>
      <c r="C36" s="16"/>
      <c r="D36" s="16"/>
      <c r="E36" s="11"/>
      <c r="F36" s="16"/>
      <c r="G36" s="16"/>
      <c r="L36" s="14" t="s">
        <v>63</v>
      </c>
    </row>
    <row r="37" spans="1:15" x14ac:dyDescent="0.2">
      <c r="A37" s="4">
        <v>28</v>
      </c>
      <c r="B37" s="5" t="s">
        <v>10</v>
      </c>
      <c r="C37" s="6">
        <f>+'Løntabel oktober 2017'!C31*(100%+'Løntabel oktober 2018'!$E$63+'Løntabel oktober 2019'!$E$63+$E$64)</f>
        <v>29597.459896943263</v>
      </c>
      <c r="D37" s="6">
        <f>+'Løntabel oktober 2017'!D31*(100%+'Løntabel oktober 2018'!$E$63+'Løntabel oktober 2019'!$E$63+$E$64)</f>
        <v>29957.855542270103</v>
      </c>
      <c r="E37" s="6">
        <f>+'Løntabel oktober 2017'!E31*(100%+'Løntabel oktober 2018'!$E$63+'Løntabel oktober 2019'!$E$63+$E$64)</f>
        <v>30207.338418054067</v>
      </c>
      <c r="F37" s="6">
        <f>+'Løntabel oktober 2017'!F31*(100%+'Løntabel oktober 2018'!$E$63+'Løntabel oktober 2019'!$E$63+$E$64)</f>
        <v>30567.734063380904</v>
      </c>
      <c r="G37" s="6">
        <f>+'Løntabel oktober 2017'!G31*(100%+'Løntabel oktober 2018'!$E$63+'Løntabel oktober 2019'!$E$63+$E$64)</f>
        <v>30817.122464914821</v>
      </c>
      <c r="L37" s="14" t="s">
        <v>64</v>
      </c>
    </row>
    <row r="38" spans="1:15" x14ac:dyDescent="0.2">
      <c r="A38" s="2"/>
      <c r="B38" s="2" t="s">
        <v>16</v>
      </c>
      <c r="C38" s="16">
        <f>C37*$D$9</f>
        <v>1627.8602943318795</v>
      </c>
      <c r="D38" s="16">
        <f t="shared" ref="D38:G38" si="4">D37*$D$9</f>
        <v>1647.6820548248556</v>
      </c>
      <c r="E38" s="16">
        <f t="shared" si="4"/>
        <v>1661.4036129929736</v>
      </c>
      <c r="F38" s="16">
        <f t="shared" si="4"/>
        <v>1681.2253734859496</v>
      </c>
      <c r="G38" s="16">
        <f t="shared" si="4"/>
        <v>1694.9417355703151</v>
      </c>
      <c r="L38" s="2" t="s">
        <v>65</v>
      </c>
      <c r="O38" s="2"/>
    </row>
    <row r="39" spans="1:15" x14ac:dyDescent="0.2">
      <c r="A39" s="2"/>
      <c r="B39" s="2" t="s">
        <v>22</v>
      </c>
      <c r="C39" s="16">
        <f>C37-C38</f>
        <v>27969.599602611383</v>
      </c>
      <c r="D39" s="16">
        <f>D37-D38</f>
        <v>28310.173487445249</v>
      </c>
      <c r="E39" s="16">
        <f>E37-E38</f>
        <v>28545.934805061093</v>
      </c>
      <c r="F39" s="16">
        <f>F37-F38</f>
        <v>28886.508689894952</v>
      </c>
      <c r="G39" s="16">
        <f>G37-G38</f>
        <v>29122.180729344505</v>
      </c>
      <c r="L39" s="14" t="s">
        <v>66</v>
      </c>
      <c r="O39" s="2"/>
    </row>
    <row r="40" spans="1:15" x14ac:dyDescent="0.2">
      <c r="A40" s="2"/>
      <c r="B40" s="2" t="s">
        <v>27</v>
      </c>
      <c r="C40" s="16">
        <f>C37*$D$10</f>
        <v>3255.7205886637589</v>
      </c>
      <c r="D40" s="16">
        <f>D37*$D$10</f>
        <v>3295.3641096497113</v>
      </c>
      <c r="E40" s="16">
        <f>E37*$D$10</f>
        <v>3322.8072259859473</v>
      </c>
      <c r="F40" s="16">
        <f>F37*$D$10</f>
        <v>3362.4507469718992</v>
      </c>
      <c r="G40" s="16">
        <f>G37*$D$10</f>
        <v>3389.8834711406303</v>
      </c>
    </row>
    <row r="41" spans="1:15" x14ac:dyDescent="0.2">
      <c r="A41" s="4">
        <v>29</v>
      </c>
      <c r="B41" s="5" t="s">
        <v>10</v>
      </c>
      <c r="C41" s="6">
        <f>+'Løntabel oktober 2017'!C35*(100%+'Løntabel oktober 2018'!$E$63+'Løntabel oktober 2019'!$E$63+$E$64)</f>
        <v>30086.553089382363</v>
      </c>
      <c r="D41" s="6">
        <f>+'Løntabel oktober 2017'!D35*(100%+'Løntabel oktober 2018'!$E$63+'Løntabel oktober 2019'!$E$63+$E$64)</f>
        <v>30429.896132577611</v>
      </c>
      <c r="E41" s="6">
        <f>+'Løntabel oktober 2017'!E35*(100%+'Løntabel oktober 2018'!$E$63+'Løntabel oktober 2019'!$E$63+$E$64)</f>
        <v>30667.534299263232</v>
      </c>
      <c r="F41" s="6">
        <f>+'Løntabel oktober 2017'!F35*(100%+'Løntabel oktober 2018'!$E$63+'Løntabel oktober 2019'!$E$63+$E$64)</f>
        <v>31010.782868208447</v>
      </c>
      <c r="G41" s="6">
        <f>+'Løntabel oktober 2017'!G35*(100%+'Løntabel oktober 2018'!$E$63+'Løntabel oktober 2019'!$E$63+$E$64)</f>
        <v>31248.515509144119</v>
      </c>
    </row>
    <row r="42" spans="1:15" x14ac:dyDescent="0.2">
      <c r="A42" s="2"/>
      <c r="B42" s="2" t="s">
        <v>16</v>
      </c>
      <c r="C42" s="16">
        <f>C41*$D$9</f>
        <v>1654.7604199160301</v>
      </c>
      <c r="D42" s="16">
        <f t="shared" ref="D42:G42" si="5">D41*$D$9</f>
        <v>1673.6442872917687</v>
      </c>
      <c r="E42" s="16">
        <f t="shared" si="5"/>
        <v>1686.7143864594777</v>
      </c>
      <c r="F42" s="16">
        <f t="shared" si="5"/>
        <v>1705.5930577514646</v>
      </c>
      <c r="G42" s="16">
        <f t="shared" si="5"/>
        <v>1718.6683530029266</v>
      </c>
    </row>
    <row r="43" spans="1:15" x14ac:dyDescent="0.2">
      <c r="A43" s="2"/>
      <c r="B43" s="2" t="s">
        <v>22</v>
      </c>
      <c r="C43" s="16">
        <f>C41-C42</f>
        <v>28431.792669466333</v>
      </c>
      <c r="D43" s="16">
        <f>D41-D42</f>
        <v>28756.251845285842</v>
      </c>
      <c r="E43" s="16">
        <f>E41-E42</f>
        <v>28980.819912803756</v>
      </c>
      <c r="F43" s="16">
        <f>F41-F42</f>
        <v>29305.189810456985</v>
      </c>
      <c r="G43" s="16">
        <f>G41-G42</f>
        <v>29529.847156141193</v>
      </c>
    </row>
    <row r="44" spans="1:15" x14ac:dyDescent="0.2">
      <c r="A44" s="2"/>
      <c r="B44" s="2" t="s">
        <v>27</v>
      </c>
      <c r="C44" s="16">
        <f>C41*$D$10</f>
        <v>3309.5208398320601</v>
      </c>
      <c r="D44" s="16">
        <f>D41*$D$10</f>
        <v>3347.2885745835374</v>
      </c>
      <c r="E44" s="16">
        <f>E41*$D$10</f>
        <v>3373.4287729189555</v>
      </c>
      <c r="F44" s="16">
        <f>F41*$D$10</f>
        <v>3411.1861155029292</v>
      </c>
      <c r="G44" s="16">
        <f>G41*$D$10</f>
        <v>3437.3367060058531</v>
      </c>
    </row>
    <row r="45" spans="1:15" x14ac:dyDescent="0.2">
      <c r="A45" s="4">
        <v>30</v>
      </c>
      <c r="B45" s="5" t="s">
        <v>10</v>
      </c>
      <c r="C45" s="6">
        <f>+'Løntabel oktober 2017'!C39*(100%+'Løntabel oktober 2018'!$E$63+'Løntabel oktober 2019'!$E$63+$E$64)</f>
        <v>30586.245564771783</v>
      </c>
      <c r="D45" s="6">
        <f>+'Løntabel oktober 2017'!D39*(100%+'Løntabel oktober 2018'!$E$63+'Løntabel oktober 2019'!$E$63+$E$64)</f>
        <v>30911.301482919993</v>
      </c>
      <c r="E45" s="6">
        <f>+'Løntabel oktober 2017'!E39*(100%+'Løntabel oktober 2018'!$E$63+'Løntabel oktober 2019'!$E$63+$E$64)</f>
        <v>31136.457239319541</v>
      </c>
      <c r="F45" s="6">
        <f>+'Løntabel oktober 2017'!F39*(100%+'Løntabel oktober 2018'!$E$63+'Løntabel oktober 2019'!$E$63+$E$64)</f>
        <v>31461.507705851465</v>
      </c>
      <c r="G45" s="6">
        <f>+'Løntabel oktober 2017'!G39*(100%+'Løntabel oktober 2018'!$E$63+'Løntabel oktober 2019'!$E$63+$E$64)</f>
        <v>31686.568988000978</v>
      </c>
    </row>
    <row r="46" spans="1:15" x14ac:dyDescent="0.2">
      <c r="A46" s="2"/>
      <c r="B46" s="2" t="s">
        <v>16</v>
      </c>
      <c r="C46" s="16">
        <f>C45*$D$9</f>
        <v>1682.2435060624482</v>
      </c>
      <c r="D46" s="16">
        <f t="shared" ref="D46:G46" si="6">D45*$D$9</f>
        <v>1700.1215815605997</v>
      </c>
      <c r="E46" s="16">
        <f t="shared" si="6"/>
        <v>1712.5051481625749</v>
      </c>
      <c r="F46" s="16">
        <f t="shared" si="6"/>
        <v>1730.3829238218307</v>
      </c>
      <c r="G46" s="16">
        <f t="shared" si="6"/>
        <v>1742.7612943400538</v>
      </c>
    </row>
    <row r="47" spans="1:15" x14ac:dyDescent="0.2">
      <c r="A47" s="2"/>
      <c r="B47" s="2" t="s">
        <v>22</v>
      </c>
      <c r="C47" s="16">
        <f>C45-C46</f>
        <v>28904.002058709335</v>
      </c>
      <c r="D47" s="16">
        <f>D45-D46</f>
        <v>29211.179901359392</v>
      </c>
      <c r="E47" s="16">
        <f>E45-E46</f>
        <v>29423.952091156967</v>
      </c>
      <c r="F47" s="16">
        <f>F45-F46</f>
        <v>29731.124782029634</v>
      </c>
      <c r="G47" s="16">
        <f>G45-G46</f>
        <v>29943.807693660925</v>
      </c>
      <c r="O47" s="2"/>
    </row>
    <row r="48" spans="1:15" x14ac:dyDescent="0.2">
      <c r="A48" s="2"/>
      <c r="B48" s="2" t="s">
        <v>27</v>
      </c>
      <c r="C48" s="16">
        <f>C45*$D$10</f>
        <v>3364.4870121248964</v>
      </c>
      <c r="D48" s="16">
        <f>D45*$D$10</f>
        <v>3400.2431631211994</v>
      </c>
      <c r="E48" s="16">
        <f>E45*$D$10</f>
        <v>3425.0102963251497</v>
      </c>
      <c r="F48" s="16">
        <f>F45*$D$10</f>
        <v>3460.7658476436613</v>
      </c>
      <c r="G48" s="16">
        <f>G45*$D$10</f>
        <v>3485.5225886801077</v>
      </c>
    </row>
    <row r="49" spans="1:15" x14ac:dyDescent="0.2">
      <c r="A49" s="2" t="s">
        <v>28</v>
      </c>
      <c r="B49" s="2"/>
      <c r="C49" s="11"/>
      <c r="D49" s="16"/>
      <c r="E49" s="16"/>
      <c r="F49" s="16"/>
      <c r="G49" s="16"/>
      <c r="O49" s="17"/>
    </row>
    <row r="50" spans="1:15" x14ac:dyDescent="0.2">
      <c r="A50" s="4">
        <v>31</v>
      </c>
      <c r="B50" s="5" t="s">
        <v>10</v>
      </c>
      <c r="C50" s="6">
        <f>+'Løntabel oktober 2017'!C44*(100%+'Løntabel oktober 2018'!$E$63+'Løntabel oktober 2019'!$E$63+$E$64)</f>
        <v>31097.262234835638</v>
      </c>
      <c r="D50" s="6">
        <f>+'Løntabel oktober 2017'!D44*(100%+'Løntabel oktober 2018'!$E$63+'Løntabel oktober 2019'!$E$63+$E$64)</f>
        <v>31403.087191485134</v>
      </c>
      <c r="E50" s="6">
        <f>+'Løntabel oktober 2017'!E44*(100%+'Løntabel oktober 2018'!$E$63+'Løntabel oktober 2019'!$E$63+$E$64)</f>
        <v>31614.733130129458</v>
      </c>
      <c r="F50" s="6">
        <f>+'Løntabel oktober 2017'!F44*(100%+'Løntabel oktober 2018'!$E$63+'Løntabel oktober 2019'!$E$63+$E$64)</f>
        <v>31920.55808677895</v>
      </c>
      <c r="G50" s="6">
        <f>+'Løntabel oktober 2017'!G44*(100%+'Løntabel oktober 2018'!$E$63+'Løntabel oktober 2019'!$E$63+$E$64)</f>
        <v>32132.204025423271</v>
      </c>
      <c r="O50" s="17"/>
    </row>
    <row r="51" spans="1:15" x14ac:dyDescent="0.2">
      <c r="A51" s="2"/>
      <c r="B51" s="2" t="s">
        <v>16</v>
      </c>
      <c r="C51" s="16">
        <f>C50*$D$9</f>
        <v>1710.3494229159601</v>
      </c>
      <c r="D51" s="16">
        <f t="shared" ref="D51:G51" si="7">D50*$D$9</f>
        <v>1727.1697955316824</v>
      </c>
      <c r="E51" s="16">
        <f t="shared" si="7"/>
        <v>1738.8103221571203</v>
      </c>
      <c r="F51" s="16">
        <f t="shared" si="7"/>
        <v>1755.6306947728424</v>
      </c>
      <c r="G51" s="16">
        <f t="shared" si="7"/>
        <v>1767.27122139828</v>
      </c>
      <c r="O51" s="17"/>
    </row>
    <row r="52" spans="1:15" x14ac:dyDescent="0.2">
      <c r="A52" s="2"/>
      <c r="B52" s="2" t="s">
        <v>22</v>
      </c>
      <c r="C52" s="16">
        <f>C50-C51</f>
        <v>29386.912811919679</v>
      </c>
      <c r="D52" s="16">
        <f>D50-D51</f>
        <v>29675.917395953453</v>
      </c>
      <c r="E52" s="16">
        <f>E50-E51</f>
        <v>29875.922807972336</v>
      </c>
      <c r="F52" s="16">
        <f>F50-F51</f>
        <v>30164.92739200611</v>
      </c>
      <c r="G52" s="16">
        <f>G50-G51</f>
        <v>30364.932804024989</v>
      </c>
      <c r="O52" s="13"/>
    </row>
    <row r="53" spans="1:15" x14ac:dyDescent="0.2">
      <c r="A53" s="2"/>
      <c r="B53" s="2" t="s">
        <v>27</v>
      </c>
      <c r="C53" s="16">
        <f>C50*$D$10</f>
        <v>3420.6988458319202</v>
      </c>
      <c r="D53" s="16">
        <f>D50*$D$10</f>
        <v>3454.3395910633649</v>
      </c>
      <c r="E53" s="16">
        <f>E50*$D$10</f>
        <v>3477.6206443142405</v>
      </c>
      <c r="F53" s="16">
        <f>F50*$D$10</f>
        <v>3511.2613895456848</v>
      </c>
      <c r="G53" s="16">
        <f>G50*$D$10</f>
        <v>3534.54244279656</v>
      </c>
      <c r="O53" s="17"/>
    </row>
    <row r="54" spans="1:15" x14ac:dyDescent="0.2">
      <c r="A54" s="2"/>
      <c r="B54" s="1"/>
      <c r="C54" s="2"/>
      <c r="D54" s="2"/>
      <c r="E54" s="2"/>
      <c r="F54" s="2"/>
      <c r="G54" s="2"/>
      <c r="O54" s="17"/>
    </row>
    <row r="55" spans="1:15" x14ac:dyDescent="0.2">
      <c r="A55" s="2"/>
      <c r="B55" s="1" t="s">
        <v>67</v>
      </c>
      <c r="C55" s="2"/>
      <c r="D55" s="2"/>
      <c r="E55" s="2"/>
      <c r="F55" s="2"/>
      <c r="G55" s="2"/>
      <c r="O55" s="17"/>
    </row>
    <row r="56" spans="1:15" x14ac:dyDescent="0.2">
      <c r="A56" s="4">
        <v>39</v>
      </c>
      <c r="B56" s="5" t="s">
        <v>10</v>
      </c>
      <c r="C56" s="6">
        <f>+'Løntabel oktober 2017'!C50*(100%+'Løntabel oktober 2018'!$E$63+'Løntabel oktober 2019'!$E$63+$E$64)</f>
        <v>35649.811014158295</v>
      </c>
      <c r="D56" s="6">
        <f>+'Løntabel oktober 2017'!D50*(100%+'Løntabel oktober 2018'!$E$63+'Løntabel oktober 2019'!$E$63+$E$64)</f>
        <v>35754.382199667474</v>
      </c>
      <c r="E56" s="6">
        <f>+'Løntabel oktober 2017'!E50*(100%+'Løntabel oktober 2018'!$E$63+'Løntabel oktober 2019'!$E$63+$E$64)</f>
        <v>35826.729588968694</v>
      </c>
      <c r="F56" s="6">
        <f>+'Løntabel oktober 2017'!F50*(100%+'Løntabel oktober 2018'!$E$63+'Løntabel oktober 2019'!$E$63+$E$64)</f>
        <v>35931.308851423375</v>
      </c>
      <c r="G56" s="6">
        <f>+'Løntabel oktober 2017'!G50*(100%+'Løntabel oktober 2018'!$E$63+'Løntabel oktober 2019'!$E$63+$E$64)</f>
        <v>36003.770601201388</v>
      </c>
      <c r="O56" s="17"/>
    </row>
    <row r="57" spans="1:15" x14ac:dyDescent="0.2">
      <c r="A57" s="2"/>
      <c r="B57" s="2" t="s">
        <v>16</v>
      </c>
      <c r="C57" s="16">
        <f>C56*$D$9</f>
        <v>1960.7396057787062</v>
      </c>
      <c r="D57" s="16">
        <f t="shared" ref="D57:G57" si="8">D56*$D$9</f>
        <v>1966.491020981711</v>
      </c>
      <c r="E57" s="16">
        <f t="shared" si="8"/>
        <v>1970.4701273932781</v>
      </c>
      <c r="F57" s="16">
        <f t="shared" si="8"/>
        <v>1976.2219868282857</v>
      </c>
      <c r="G57" s="16">
        <f t="shared" si="8"/>
        <v>1980.2073830660763</v>
      </c>
      <c r="O57" s="17"/>
    </row>
    <row r="58" spans="1:15" x14ac:dyDescent="0.2">
      <c r="A58" s="2"/>
      <c r="B58" s="2" t="s">
        <v>22</v>
      </c>
      <c r="C58" s="16">
        <f>C56-C57</f>
        <v>33689.07140837959</v>
      </c>
      <c r="D58" s="16">
        <f>D56-D57</f>
        <v>33787.891178685764</v>
      </c>
      <c r="E58" s="16">
        <f>E56-E57</f>
        <v>33856.259461575413</v>
      </c>
      <c r="F58" s="16">
        <f>F56-F57</f>
        <v>33955.08686459509</v>
      </c>
      <c r="G58" s="16">
        <f>G56-G57</f>
        <v>34023.563218135314</v>
      </c>
    </row>
    <row r="59" spans="1:15" x14ac:dyDescent="0.2">
      <c r="A59" s="2"/>
      <c r="B59" s="2" t="s">
        <v>27</v>
      </c>
      <c r="C59" s="16">
        <f>C56*$D$10</f>
        <v>3921.4792115574123</v>
      </c>
      <c r="D59" s="16">
        <f>D56*$D$10</f>
        <v>3932.982041963422</v>
      </c>
      <c r="E59" s="16">
        <f>E56*$D$10</f>
        <v>3940.9402547865561</v>
      </c>
      <c r="F59" s="16">
        <f>F56*$D$10</f>
        <v>3952.4439736565714</v>
      </c>
      <c r="G59" s="16">
        <f>G56*$D$10</f>
        <v>3960.4147661321526</v>
      </c>
    </row>
    <row r="60" spans="1:15" x14ac:dyDescent="0.2">
      <c r="A60" s="2" t="s">
        <v>28</v>
      </c>
      <c r="E60" s="10"/>
      <c r="O60" s="2"/>
    </row>
    <row r="61" spans="1:15" x14ac:dyDescent="0.2">
      <c r="C61" s="21"/>
      <c r="D61" s="21"/>
      <c r="E61" s="21"/>
      <c r="F61" s="21"/>
      <c r="G61" s="21"/>
    </row>
    <row r="62" spans="1:15" x14ac:dyDescent="0.2">
      <c r="A62" s="25" t="s">
        <v>75</v>
      </c>
      <c r="D62" s="16">
        <v>0.98</v>
      </c>
      <c r="F62" s="2"/>
      <c r="G62" s="21"/>
    </row>
    <row r="63" spans="1:15" x14ac:dyDescent="0.2">
      <c r="A63" s="14" t="s">
        <v>76</v>
      </c>
      <c r="D63" s="16">
        <v>0.37</v>
      </c>
      <c r="F63" s="2"/>
      <c r="G63" s="21"/>
    </row>
    <row r="64" spans="1:15" x14ac:dyDescent="0.2">
      <c r="A64" s="14" t="s">
        <v>69</v>
      </c>
      <c r="D64" s="18">
        <f>+D62+D63</f>
        <v>1.35</v>
      </c>
      <c r="E64" s="24">
        <f>+D64/100</f>
        <v>1.3500000000000002E-2</v>
      </c>
      <c r="F64" s="2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Løntabel oktober 2017</vt:lpstr>
      <vt:lpstr>Løntabel oktober 2018</vt:lpstr>
      <vt:lpstr>Løntabel oktober 2019</vt:lpstr>
      <vt:lpstr>Løntabel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2019-09-24T07:25:08Z</cp:lastPrinted>
  <dcterms:created xsi:type="dcterms:W3CDTF">2018-09-10T09:58:48Z</dcterms:created>
  <dcterms:modified xsi:type="dcterms:W3CDTF">2019-09-24T07:28:48Z</dcterms:modified>
</cp:coreProperties>
</file>