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841" firstSheet="4" activeTab="4"/>
  </bookViews>
  <sheets>
    <sheet name="Løntabel 1 okt. 2012" sheetId="1" state="hidden" r:id="rId1"/>
    <sheet name="Løntabel 1 okt. 2013" sheetId="2" state="hidden" r:id="rId2"/>
    <sheet name="Løntabel 1 aug. 2014" sheetId="3" state="hidden" r:id="rId3"/>
    <sheet name="Løntabel 1 juni 2015" sheetId="4" state="hidden" r:id="rId4"/>
    <sheet name="Timelønnede " sheetId="5" r:id="rId5"/>
  </sheets>
  <definedNames/>
  <calcPr fullCalcOnLoad="1"/>
</workbook>
</file>

<file path=xl/sharedStrings.xml><?xml version="1.0" encoding="utf-8"?>
<sst xmlns="http://schemas.openxmlformats.org/spreadsheetml/2006/main" count="402" uniqueCount="73">
  <si>
    <t>Løntrin</t>
  </si>
  <si>
    <t xml:space="preserve"> Grundsats </t>
  </si>
  <si>
    <t xml:space="preserve"> Område 1 </t>
  </si>
  <si>
    <t xml:space="preserve"> Område 2 </t>
  </si>
  <si>
    <t xml:space="preserve"> Område 3 </t>
  </si>
  <si>
    <t xml:space="preserve"> Område 4 </t>
  </si>
  <si>
    <t>Ikke-uddannede</t>
  </si>
  <si>
    <t>Bruttoløn</t>
  </si>
  <si>
    <t>Egetbidrag</t>
  </si>
  <si>
    <t>Nettoløn</t>
  </si>
  <si>
    <t>Arbejdsgiverbidrag</t>
  </si>
  <si>
    <t>Uddannede</t>
  </si>
  <si>
    <t>Ledende</t>
  </si>
  <si>
    <t>Indtast timetal:</t>
  </si>
  <si>
    <t>Eget bidrag (brutto) til pension på 5,33%. Arbejdsgiverbidrag til pension på 10,67</t>
  </si>
  <si>
    <t>Aalborg</t>
  </si>
  <si>
    <t>Esbjerg</t>
  </si>
  <si>
    <t>Faaborg-Midtfyn</t>
  </si>
  <si>
    <t>Frederikshavn</t>
  </si>
  <si>
    <t>Kalundborg</t>
  </si>
  <si>
    <t>Kerteminde</t>
  </si>
  <si>
    <t>Nyborg</t>
  </si>
  <si>
    <t>Næstved</t>
  </si>
  <si>
    <t>Odense</t>
  </si>
  <si>
    <t>Skanderborg</t>
  </si>
  <si>
    <t>Slagelse</t>
  </si>
  <si>
    <t>Køge</t>
  </si>
  <si>
    <t>Lejre</t>
  </si>
  <si>
    <t>Roskilde</t>
  </si>
  <si>
    <t>Solrød</t>
  </si>
  <si>
    <t>Århus</t>
  </si>
  <si>
    <t>Allerød</t>
  </si>
  <si>
    <t>Frederikssund</t>
  </si>
  <si>
    <t>Gribskov</t>
  </si>
  <si>
    <t>Hillerød</t>
  </si>
  <si>
    <t>Albertslund</t>
  </si>
  <si>
    <t>Ballerup</t>
  </si>
  <si>
    <t>Brøndby</t>
  </si>
  <si>
    <t>Dragør</t>
  </si>
  <si>
    <t>Egedal</t>
  </si>
  <si>
    <t>Frederiksberg</t>
  </si>
  <si>
    <t>Furesø</t>
  </si>
  <si>
    <t>Gentofte</t>
  </si>
  <si>
    <t>Gladsaxe</t>
  </si>
  <si>
    <t>Glostrup</t>
  </si>
  <si>
    <t>Greve</t>
  </si>
  <si>
    <t>Hvidovre</t>
  </si>
  <si>
    <t>Høje-Tåstrup</t>
  </si>
  <si>
    <t>Ishøj</t>
  </si>
  <si>
    <t>København</t>
  </si>
  <si>
    <t>Lyngby-Tårbæk</t>
  </si>
  <si>
    <t>Tårnby</t>
  </si>
  <si>
    <t>Vallensbæk</t>
  </si>
  <si>
    <t>Område 1</t>
  </si>
  <si>
    <t>Sønderborg</t>
  </si>
  <si>
    <t>Område 2</t>
  </si>
  <si>
    <t>Område 3</t>
  </si>
  <si>
    <t xml:space="preserve">Fredensborg </t>
  </si>
  <si>
    <t xml:space="preserve">Halsnæs </t>
  </si>
  <si>
    <t xml:space="preserve">Helsingør </t>
  </si>
  <si>
    <t xml:space="preserve">Hørsholm </t>
  </si>
  <si>
    <t>Område 4</t>
  </si>
  <si>
    <t xml:space="preserve">Herlev </t>
  </si>
  <si>
    <t>Rudersdal Rødovre</t>
  </si>
  <si>
    <t>Grundsats</t>
  </si>
  <si>
    <t>Alle andre kommuner</t>
  </si>
  <si>
    <t>Løn gældende pr. 1. juli 2014</t>
  </si>
  <si>
    <t>Eventuelle personlige løntillæg reguleres med 1,47%</t>
  </si>
  <si>
    <t>Interaktiv løntabel med fuld kittelkompensation til fuldtidsansatte</t>
  </si>
  <si>
    <t>Løn gældende pr. 1. juni 2015</t>
  </si>
  <si>
    <t>Eventuelle personlige løntillæg reguleres med 0,96%</t>
  </si>
  <si>
    <t>INDTAST ANTAL TIMER PR. UGE (Max 8 timer/uge):</t>
  </si>
  <si>
    <t>Månedsløn for timelønnede medarbejdere (medarbejdere ansat højst 8 timer pr. uge)</t>
  </si>
</sst>
</file>

<file path=xl/styles.xml><?xml version="1.0" encoding="utf-8"?>
<styleSheet xmlns="http://schemas.openxmlformats.org/spreadsheetml/2006/main">
  <numFmts count="31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#,##0.0000_);\(#,##0.0000\)"/>
    <numFmt numFmtId="183" formatCode="_(* #,##0.000_);_(* \(#,##0.000\);_(* &quot;-&quot;???_);_(@_)"/>
    <numFmt numFmtId="184" formatCode="#,##0.000"/>
    <numFmt numFmtId="185" formatCode="#,##0.0000"/>
    <numFmt numFmtId="186" formatCode="#,##0.0"/>
  </numFmts>
  <fonts count="2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7" borderId="2" applyNumberFormat="0" applyAlignment="0" applyProtection="0"/>
    <xf numFmtId="0" fontId="11" fillId="18" borderId="3" applyNumberForma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17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17" borderId="0" xfId="0" applyFont="1" applyFill="1" applyAlignment="1">
      <alignment horizontal="right"/>
    </xf>
    <xf numFmtId="0" fontId="0" fillId="17" borderId="0" xfId="0" applyFont="1" applyFill="1" applyAlignment="1">
      <alignment/>
    </xf>
    <xf numFmtId="4" fontId="0" fillId="17" borderId="0" xfId="0" applyNumberFormat="1" applyFont="1" applyFill="1" applyAlignment="1">
      <alignment/>
    </xf>
    <xf numFmtId="43" fontId="0" fillId="0" borderId="0" xfId="15" applyAlignment="1">
      <alignment/>
    </xf>
    <xf numFmtId="4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C5" sqref="C5"/>
    </sheetView>
  </sheetViews>
  <sheetFormatPr defaultColWidth="9.140625" defaultRowHeight="12.75"/>
  <cols>
    <col min="3" max="3" width="11.28125" style="0" bestFit="1" customWidth="1"/>
    <col min="4" max="7" width="10.8515625" style="0" bestFit="1" customWidth="1"/>
    <col min="10" max="10" width="17.00390625" style="0" bestFit="1" customWidth="1"/>
  </cols>
  <sheetData>
    <row r="1" spans="1:7" ht="12.75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s="10" customFormat="1" ht="12.75">
      <c r="A2" s="11"/>
      <c r="B2" s="11"/>
      <c r="C2" s="11">
        <v>0</v>
      </c>
      <c r="D2" s="11">
        <v>1</v>
      </c>
      <c r="E2" s="11">
        <v>2</v>
      </c>
      <c r="F2" s="11">
        <v>3</v>
      </c>
      <c r="G2" s="11">
        <v>4</v>
      </c>
    </row>
    <row r="3" spans="1:7" ht="12.75">
      <c r="A3" s="2"/>
      <c r="B3" s="3" t="s">
        <v>6</v>
      </c>
      <c r="C3" s="2"/>
      <c r="D3" s="2"/>
      <c r="E3" s="2"/>
      <c r="F3" s="2"/>
      <c r="G3" s="2"/>
    </row>
    <row r="4" spans="1:7" ht="12.75">
      <c r="A4" s="4">
        <v>19</v>
      </c>
      <c r="B4" s="5" t="s">
        <v>7</v>
      </c>
      <c r="C4" s="6">
        <v>22256.888735816</v>
      </c>
      <c r="D4" s="6">
        <v>22621.377473015997</v>
      </c>
      <c r="E4" s="6">
        <v>22873.728413032</v>
      </c>
      <c r="F4" s="6">
        <v>23238.217150232</v>
      </c>
      <c r="G4" s="6">
        <v>23490.578314336002</v>
      </c>
    </row>
    <row r="5" spans="1:7" ht="12.75">
      <c r="A5" s="2"/>
      <c r="B5" t="s">
        <v>8</v>
      </c>
      <c r="C5" s="7">
        <v>1186.2921696189928</v>
      </c>
      <c r="D5" s="7">
        <v>1205.7194193117525</v>
      </c>
      <c r="E5" s="7">
        <v>1219.1697244146055</v>
      </c>
      <c r="F5" s="7">
        <v>1238.5969741073657</v>
      </c>
      <c r="G5" s="7">
        <v>1252.0478241541089</v>
      </c>
    </row>
    <row r="6" spans="1:7" ht="12.75">
      <c r="A6" s="2"/>
      <c r="B6" t="s">
        <v>9</v>
      </c>
      <c r="C6" s="7">
        <v>21070.596566197008</v>
      </c>
      <c r="D6" s="7">
        <v>21415.658053704243</v>
      </c>
      <c r="E6" s="7">
        <v>21654.558688617395</v>
      </c>
      <c r="F6" s="7">
        <v>21999.620176124638</v>
      </c>
      <c r="G6" s="7">
        <v>22238.530490181893</v>
      </c>
    </row>
    <row r="7" spans="1:7" ht="12.75">
      <c r="A7" s="2"/>
      <c r="B7" t="s">
        <v>10</v>
      </c>
      <c r="C7" s="7">
        <v>2374.810028111567</v>
      </c>
      <c r="D7" s="7">
        <v>2413.7009763708065</v>
      </c>
      <c r="E7" s="7">
        <v>2440.6268216705143</v>
      </c>
      <c r="F7" s="7">
        <v>2479.5177699297546</v>
      </c>
      <c r="G7" s="7">
        <v>2506.4447061396513</v>
      </c>
    </row>
    <row r="8" spans="1:7" ht="12.75">
      <c r="A8" s="2"/>
      <c r="B8" s="3"/>
      <c r="C8" s="2"/>
      <c r="D8" s="2"/>
      <c r="E8" s="2"/>
      <c r="F8" s="2"/>
      <c r="G8" s="2"/>
    </row>
    <row r="9" spans="1:7" ht="12.75">
      <c r="A9" s="2"/>
      <c r="B9" s="3" t="s">
        <v>11</v>
      </c>
      <c r="C9" s="2"/>
      <c r="D9" s="2"/>
      <c r="E9" s="2"/>
      <c r="F9" s="2"/>
      <c r="G9" s="2"/>
    </row>
    <row r="10" spans="1:7" ht="12.75">
      <c r="A10" s="4">
        <v>24</v>
      </c>
      <c r="B10" s="5" t="s">
        <v>7</v>
      </c>
      <c r="C10" s="6">
        <v>24022.0059604</v>
      </c>
      <c r="D10" s="6">
        <v>24384.24539824</v>
      </c>
      <c r="E10" s="6">
        <v>24635.072949144</v>
      </c>
      <c r="F10" s="6">
        <v>24997.312386984002</v>
      </c>
      <c r="G10" s="6">
        <v>25248.047921096</v>
      </c>
    </row>
    <row r="11" spans="1:7" ht="12.75">
      <c r="A11" s="2"/>
      <c r="B11" s="2" t="s">
        <v>8</v>
      </c>
      <c r="C11" s="7">
        <v>1280.3729176893203</v>
      </c>
      <c r="D11" s="7">
        <v>1299.680279726192</v>
      </c>
      <c r="E11" s="7">
        <v>1313.0493881893751</v>
      </c>
      <c r="F11" s="7">
        <v>1332.3567502262472</v>
      </c>
      <c r="G11" s="7">
        <v>1345.7209541944167</v>
      </c>
    </row>
    <row r="12" spans="1:11" ht="12.75">
      <c r="A12" s="2"/>
      <c r="B12" s="2" t="s">
        <v>9</v>
      </c>
      <c r="C12" s="7">
        <v>22741.63304271068</v>
      </c>
      <c r="D12" s="7">
        <v>23084.56511851381</v>
      </c>
      <c r="E12" s="7">
        <v>23322.023560954625</v>
      </c>
      <c r="F12" s="7">
        <v>23664.955636757753</v>
      </c>
      <c r="G12" s="7">
        <v>23902.326966901583</v>
      </c>
      <c r="K12" s="9"/>
    </row>
    <row r="13" spans="1:7" ht="12.75">
      <c r="A13" s="2"/>
      <c r="B13" s="2" t="s">
        <v>10</v>
      </c>
      <c r="C13" s="7">
        <v>2563.14803597468</v>
      </c>
      <c r="D13" s="7">
        <v>2601.798983992208</v>
      </c>
      <c r="E13" s="7">
        <v>2628.5622836736648</v>
      </c>
      <c r="F13" s="7">
        <v>2667.213231691193</v>
      </c>
      <c r="G13" s="7">
        <v>2693.966713180943</v>
      </c>
    </row>
    <row r="14" spans="1:7" ht="12.75">
      <c r="A14" s="4">
        <v>25</v>
      </c>
      <c r="B14" s="5" t="s">
        <v>7</v>
      </c>
      <c r="C14" s="6">
        <v>24409.181948872</v>
      </c>
      <c r="D14" s="6">
        <v>24760.08287312</v>
      </c>
      <c r="E14" s="6">
        <v>25002.986755824004</v>
      </c>
      <c r="F14" s="6">
        <v>25354.061489568</v>
      </c>
      <c r="G14" s="6">
        <v>25596.965372272003</v>
      </c>
    </row>
    <row r="15" spans="1:7" ht="12.75">
      <c r="A15" s="2"/>
      <c r="B15" s="2" t="s">
        <v>8</v>
      </c>
      <c r="C15" s="8">
        <v>1301.0093978748778</v>
      </c>
      <c r="D15" s="8">
        <v>1319.712417137296</v>
      </c>
      <c r="E15" s="8">
        <v>1332.6591940854196</v>
      </c>
      <c r="F15" s="8">
        <v>1351.3714773939744</v>
      </c>
      <c r="G15" s="8">
        <v>1364.3182543420976</v>
      </c>
    </row>
    <row r="16" spans="1:7" ht="12.75">
      <c r="A16" s="2"/>
      <c r="B16" s="2" t="s">
        <v>9</v>
      </c>
      <c r="C16" s="8">
        <v>23108.172550997122</v>
      </c>
      <c r="D16" s="8">
        <v>23440.370455982706</v>
      </c>
      <c r="E16" s="8">
        <v>23670.327561738584</v>
      </c>
      <c r="F16" s="8">
        <v>24002.690012174025</v>
      </c>
      <c r="G16" s="8">
        <v>24232.647117929904</v>
      </c>
    </row>
    <row r="17" spans="1:7" ht="12.75">
      <c r="A17" s="2"/>
      <c r="B17" s="2" t="s">
        <v>10</v>
      </c>
      <c r="C17" s="8">
        <v>2604.4597139446428</v>
      </c>
      <c r="D17" s="8">
        <v>2641.900842561904</v>
      </c>
      <c r="E17" s="8">
        <v>2667.8186868464213</v>
      </c>
      <c r="F17" s="8">
        <v>2705.2783609369053</v>
      </c>
      <c r="G17" s="8">
        <v>2731.1962052214226</v>
      </c>
    </row>
    <row r="18" spans="1:7" ht="12.75">
      <c r="A18" s="4">
        <v>26</v>
      </c>
      <c r="B18" s="5" t="s">
        <v>7</v>
      </c>
      <c r="C18" s="6">
        <v>24805.263117992</v>
      </c>
      <c r="D18" s="6">
        <v>25144.191635191997</v>
      </c>
      <c r="E18" s="6">
        <v>25378.721989824004</v>
      </c>
      <c r="F18" s="6">
        <v>25717.56871432</v>
      </c>
      <c r="G18" s="6">
        <v>25952.099068952</v>
      </c>
    </row>
    <row r="19" spans="1:7" ht="12.75">
      <c r="A19" s="2"/>
      <c r="B19" s="2" t="s">
        <v>8</v>
      </c>
      <c r="C19" s="8">
        <v>1322.1205241889736</v>
      </c>
      <c r="D19" s="8">
        <v>1340.1854141557335</v>
      </c>
      <c r="E19" s="8">
        <v>1352.6858820576194</v>
      </c>
      <c r="F19" s="8">
        <v>1370.746412473256</v>
      </c>
      <c r="G19" s="8">
        <v>1383.246880375142</v>
      </c>
    </row>
    <row r="20" spans="1:7" ht="12.75">
      <c r="A20" s="2"/>
      <c r="B20" s="2" t="s">
        <v>9</v>
      </c>
      <c r="C20" s="8">
        <v>23483.14259380303</v>
      </c>
      <c r="D20" s="8">
        <v>23804.006221036267</v>
      </c>
      <c r="E20" s="8">
        <v>24026.036107766384</v>
      </c>
      <c r="F20" s="8">
        <v>24346.822301846743</v>
      </c>
      <c r="G20" s="8">
        <v>24568.85218857686</v>
      </c>
    </row>
    <row r="21" spans="1:7" ht="12.75">
      <c r="A21" s="2"/>
      <c r="B21" s="2" t="s">
        <v>10</v>
      </c>
      <c r="C21" s="8">
        <v>2646.721574689746</v>
      </c>
      <c r="D21" s="8">
        <v>2682.885247474986</v>
      </c>
      <c r="E21" s="8">
        <v>2707.909636314221</v>
      </c>
      <c r="F21" s="8">
        <v>2744.064581817944</v>
      </c>
      <c r="G21" s="8">
        <v>2769.088970657179</v>
      </c>
    </row>
    <row r="22" spans="1:7" ht="12.75">
      <c r="A22" s="4">
        <v>27</v>
      </c>
      <c r="B22" s="5" t="s">
        <v>7</v>
      </c>
      <c r="C22" s="6">
        <v>25210.423277256003</v>
      </c>
      <c r="D22" s="6">
        <v>25536.305858168</v>
      </c>
      <c r="E22" s="6">
        <v>25761.83901536</v>
      </c>
      <c r="F22" s="6">
        <v>26087.721596272</v>
      </c>
      <c r="G22" s="6">
        <v>26313.254753464</v>
      </c>
    </row>
    <row r="23" spans="1:7" ht="12.75">
      <c r="A23" s="2"/>
      <c r="B23" s="2" t="s">
        <v>8</v>
      </c>
      <c r="C23" s="8">
        <v>1343.715560677745</v>
      </c>
      <c r="D23" s="8">
        <v>1361.0851022403544</v>
      </c>
      <c r="E23" s="8">
        <v>1373.106019518688</v>
      </c>
      <c r="F23" s="8">
        <v>1390.4755610812974</v>
      </c>
      <c r="G23" s="8">
        <v>1402.4964783596313</v>
      </c>
    </row>
    <row r="24" spans="1:7" ht="12.75">
      <c r="A24" s="2"/>
      <c r="B24" s="2" t="s">
        <v>9</v>
      </c>
      <c r="C24" s="8">
        <v>23866.707716578258</v>
      </c>
      <c r="D24" s="8">
        <v>24175.220755927647</v>
      </c>
      <c r="E24" s="8">
        <v>24388.732995841314</v>
      </c>
      <c r="F24" s="8">
        <v>24697.246035190703</v>
      </c>
      <c r="G24" s="8">
        <v>24910.758275104366</v>
      </c>
    </row>
    <row r="25" spans="1:7" ht="12.75">
      <c r="A25" s="2"/>
      <c r="B25" s="2" t="s">
        <v>10</v>
      </c>
      <c r="C25" s="8">
        <v>2689.952163683216</v>
      </c>
      <c r="D25" s="8">
        <v>2724.7238350665257</v>
      </c>
      <c r="E25" s="8">
        <v>2748.7882229389115</v>
      </c>
      <c r="F25" s="8">
        <v>2783.5598943222226</v>
      </c>
      <c r="G25" s="8">
        <v>2807.624282194609</v>
      </c>
    </row>
    <row r="26" spans="1:7" ht="12.75">
      <c r="A26" s="4">
        <v>28</v>
      </c>
      <c r="B26" s="5" t="s">
        <v>7</v>
      </c>
      <c r="C26" s="6">
        <v>25624.509065344</v>
      </c>
      <c r="D26" s="6">
        <v>25936.527782928002</v>
      </c>
      <c r="E26" s="6">
        <v>26152.521866016</v>
      </c>
      <c r="F26" s="6">
        <v>26464.5405836</v>
      </c>
      <c r="G26" s="6">
        <v>26680.452873984</v>
      </c>
    </row>
    <row r="27" spans="1:7" ht="12.75">
      <c r="A27" s="2"/>
      <c r="B27" s="2" t="s">
        <v>8</v>
      </c>
      <c r="C27" s="8">
        <v>1365.786333182835</v>
      </c>
      <c r="D27" s="8">
        <v>1382.4169308300625</v>
      </c>
      <c r="E27" s="8">
        <v>1393.929415458653</v>
      </c>
      <c r="F27" s="8">
        <v>1410.5600131058798</v>
      </c>
      <c r="G27" s="8">
        <v>1422.0681381833472</v>
      </c>
    </row>
    <row r="28" spans="1:7" ht="12.75">
      <c r="A28" s="2"/>
      <c r="B28" s="2" t="s">
        <v>9</v>
      </c>
      <c r="C28" s="8">
        <v>24258.722732161164</v>
      </c>
      <c r="D28" s="8">
        <v>24554.11085209794</v>
      </c>
      <c r="E28" s="8">
        <v>24758.592450557346</v>
      </c>
      <c r="F28" s="8">
        <v>25053.98057049412</v>
      </c>
      <c r="G28" s="8">
        <v>25258.384735800653</v>
      </c>
    </row>
    <row r="29" spans="1:7" ht="12.75">
      <c r="A29" s="2"/>
      <c r="B29" s="2" t="s">
        <v>10</v>
      </c>
      <c r="C29" s="8">
        <v>2734.1351172722043</v>
      </c>
      <c r="D29" s="8">
        <v>2767.427514438418</v>
      </c>
      <c r="E29" s="8">
        <v>2790.4740831039076</v>
      </c>
      <c r="F29" s="8">
        <v>2823.7664802701197</v>
      </c>
      <c r="G29" s="8">
        <v>2846.8043216540927</v>
      </c>
    </row>
    <row r="30" spans="1:7" ht="12.75">
      <c r="A30" s="4">
        <v>29</v>
      </c>
      <c r="B30" s="5" t="s">
        <v>7</v>
      </c>
      <c r="C30" s="6">
        <v>26047.949893952</v>
      </c>
      <c r="D30" s="6">
        <v>26345.205028464</v>
      </c>
      <c r="E30" s="6">
        <v>26550.944351288003</v>
      </c>
      <c r="F30" s="6">
        <v>26848.117693096</v>
      </c>
      <c r="G30" s="6">
        <v>27053.938808624003</v>
      </c>
    </row>
    <row r="31" spans="1:7" ht="12.75">
      <c r="A31" s="2"/>
      <c r="B31" s="2" t="s">
        <v>8</v>
      </c>
      <c r="C31" s="8">
        <v>1388.3557293476415</v>
      </c>
      <c r="D31" s="8">
        <v>1404.1994280171311</v>
      </c>
      <c r="E31" s="8">
        <v>1415.1653339236507</v>
      </c>
      <c r="F31" s="8">
        <v>1431.004673042017</v>
      </c>
      <c r="G31" s="8">
        <v>1441.9749384996592</v>
      </c>
    </row>
    <row r="32" spans="1:7" ht="12.75">
      <c r="A32" s="2"/>
      <c r="B32" s="2" t="s">
        <v>9</v>
      </c>
      <c r="C32" s="8">
        <v>24659.59416460436</v>
      </c>
      <c r="D32" s="8">
        <v>24941.005600446868</v>
      </c>
      <c r="E32" s="8">
        <v>25135.77901736435</v>
      </c>
      <c r="F32" s="8">
        <v>25417.113020053985</v>
      </c>
      <c r="G32" s="8">
        <v>25611.963870124346</v>
      </c>
    </row>
    <row r="33" spans="1:7" ht="12.75">
      <c r="A33" s="2"/>
      <c r="B33" s="2" t="s">
        <v>10</v>
      </c>
      <c r="C33" s="8">
        <v>2779.316253684679</v>
      </c>
      <c r="D33" s="8">
        <v>2811.033376537109</v>
      </c>
      <c r="E33" s="8">
        <v>2832.9857622824297</v>
      </c>
      <c r="F33" s="8">
        <v>2864.694157853343</v>
      </c>
      <c r="G33" s="8">
        <v>2886.6552708801805</v>
      </c>
    </row>
    <row r="34" spans="1:7" ht="12.75">
      <c r="A34" s="4">
        <v>30</v>
      </c>
      <c r="B34" s="5" t="s">
        <v>7</v>
      </c>
      <c r="C34" s="6">
        <v>26480.561729496</v>
      </c>
      <c r="D34" s="6">
        <v>26761.989975784</v>
      </c>
      <c r="E34" s="6">
        <v>26956.922437592</v>
      </c>
      <c r="F34" s="6">
        <v>27238.340459791998</v>
      </c>
      <c r="G34" s="6">
        <v>27433.191128896</v>
      </c>
    </row>
    <row r="35" spans="1:7" ht="12.75">
      <c r="A35" s="2"/>
      <c r="B35" s="2" t="s">
        <v>8</v>
      </c>
      <c r="C35" s="8">
        <v>1411.413940182137</v>
      </c>
      <c r="D35" s="8">
        <v>1426.4140657092871</v>
      </c>
      <c r="E35" s="8">
        <v>1436.8039659236538</v>
      </c>
      <c r="F35" s="8">
        <v>1451.8035465069136</v>
      </c>
      <c r="G35" s="8">
        <v>1462.1890871701569</v>
      </c>
    </row>
    <row r="36" spans="1:7" ht="12.75">
      <c r="A36" s="2"/>
      <c r="B36" s="2" t="s">
        <v>9</v>
      </c>
      <c r="C36" s="8">
        <v>25069.14778931386</v>
      </c>
      <c r="D36" s="8">
        <v>25335.575910074713</v>
      </c>
      <c r="E36" s="8">
        <v>25520.118471668346</v>
      </c>
      <c r="F36" s="8">
        <v>25786.536913285083</v>
      </c>
      <c r="G36" s="8">
        <v>25971.002041725846</v>
      </c>
    </row>
    <row r="37" spans="1:7" ht="12.75">
      <c r="A37" s="2"/>
      <c r="B37" s="2" t="s">
        <v>10</v>
      </c>
      <c r="C37" s="8">
        <v>2825.4759365372233</v>
      </c>
      <c r="D37" s="8">
        <v>2855.5043304161527</v>
      </c>
      <c r="E37" s="8">
        <v>2876.3036240910665</v>
      </c>
      <c r="F37" s="8">
        <v>2906.330927059806</v>
      </c>
      <c r="G37" s="8">
        <v>2927.1214934532036</v>
      </c>
    </row>
    <row r="38" spans="1:7" ht="12.75">
      <c r="A38" s="4">
        <v>31</v>
      </c>
      <c r="B38" s="5" t="s">
        <v>7</v>
      </c>
      <c r="C38" s="6">
        <v>26922.988689520003</v>
      </c>
      <c r="D38" s="6">
        <v>27187.761896456002</v>
      </c>
      <c r="E38" s="6">
        <v>27370.998001592</v>
      </c>
      <c r="F38" s="6">
        <v>27635.771208528</v>
      </c>
      <c r="G38" s="6">
        <v>27819.007313664</v>
      </c>
    </row>
    <row r="39" spans="1:7" ht="12.75">
      <c r="A39" s="2"/>
      <c r="B39" s="2" t="s">
        <v>8</v>
      </c>
      <c r="C39" s="8">
        <v>1434.995297151416</v>
      </c>
      <c r="D39" s="8">
        <v>1449.107709081105</v>
      </c>
      <c r="E39" s="8">
        <v>1458.8741934848535</v>
      </c>
      <c r="F39" s="8">
        <v>1472.9866054145423</v>
      </c>
      <c r="G39" s="8">
        <v>1482.7530898182913</v>
      </c>
    </row>
    <row r="40" spans="1:7" ht="12.75">
      <c r="A40" s="2"/>
      <c r="B40" s="2" t="s">
        <v>9</v>
      </c>
      <c r="C40" s="8">
        <v>25487.993392368586</v>
      </c>
      <c r="D40" s="8">
        <v>25738.654187374897</v>
      </c>
      <c r="E40" s="8">
        <v>25912.123808107146</v>
      </c>
      <c r="F40" s="8">
        <v>26162.784603113458</v>
      </c>
      <c r="G40" s="8">
        <v>26336.25422384571</v>
      </c>
    </row>
    <row r="41" spans="1:7" ht="12.75">
      <c r="A41" s="2"/>
      <c r="B41" s="2" t="s">
        <v>10</v>
      </c>
      <c r="C41" s="8">
        <v>2872.682893171784</v>
      </c>
      <c r="D41" s="8">
        <v>2900.9341943518557</v>
      </c>
      <c r="E41" s="8">
        <v>2920.485486769866</v>
      </c>
      <c r="F41" s="8">
        <v>2948.7367879499375</v>
      </c>
      <c r="G41" s="8">
        <v>2968.288080367949</v>
      </c>
    </row>
    <row r="42" spans="1:7" ht="12.75">
      <c r="A42" s="2"/>
      <c r="B42" s="3"/>
      <c r="C42" s="2"/>
      <c r="D42" s="2"/>
      <c r="E42" s="2"/>
      <c r="F42" s="2"/>
      <c r="G42" s="2"/>
    </row>
    <row r="43" spans="1:7" ht="12.75">
      <c r="A43" s="2"/>
      <c r="B43" s="3" t="s">
        <v>12</v>
      </c>
      <c r="C43" s="2"/>
      <c r="D43" s="2"/>
      <c r="E43" s="2"/>
      <c r="F43" s="2"/>
      <c r="G43" s="2"/>
    </row>
    <row r="44" spans="1:7" ht="12.75">
      <c r="A44" s="4">
        <v>39</v>
      </c>
      <c r="B44" s="5" t="s">
        <v>7</v>
      </c>
      <c r="C44" s="6">
        <v>30864.435958048</v>
      </c>
      <c r="D44" s="6">
        <v>30954.970257288</v>
      </c>
      <c r="E44" s="6">
        <v>31017.613244464002</v>
      </c>
      <c r="F44" s="6">
        <v>31108.147543704003</v>
      </c>
      <c r="G44" s="6">
        <v>31170.882547672</v>
      </c>
    </row>
    <row r="45" spans="1:7" ht="12.75">
      <c r="A45" s="2"/>
      <c r="B45" s="2" t="s">
        <v>8</v>
      </c>
      <c r="C45" s="7">
        <v>1645.0744365639587</v>
      </c>
      <c r="D45" s="7">
        <v>1649.8999147134505</v>
      </c>
      <c r="E45" s="7">
        <v>1653.2387859299313</v>
      </c>
      <c r="F45" s="7">
        <v>1658.0642640794235</v>
      </c>
      <c r="G45" s="7">
        <v>1661.4080397909179</v>
      </c>
    </row>
    <row r="46" spans="1:7" ht="12.75">
      <c r="A46" s="2"/>
      <c r="B46" s="2" t="s">
        <v>9</v>
      </c>
      <c r="C46" s="7">
        <v>29219.361521484043</v>
      </c>
      <c r="D46" s="7">
        <v>29305.070342574552</v>
      </c>
      <c r="E46" s="7">
        <v>29364.374458534072</v>
      </c>
      <c r="F46" s="7">
        <v>29450.083279624578</v>
      </c>
      <c r="G46" s="7">
        <v>29509.474507881085</v>
      </c>
    </row>
    <row r="47" spans="1:7" ht="12.75">
      <c r="A47" s="2"/>
      <c r="B47" s="2" t="s">
        <v>10</v>
      </c>
      <c r="C47" s="7">
        <v>3293.235316723722</v>
      </c>
      <c r="D47" s="7">
        <v>3302.8953264526294</v>
      </c>
      <c r="E47" s="7">
        <v>3309.5793331843092</v>
      </c>
      <c r="F47" s="7">
        <v>3319.239342913217</v>
      </c>
      <c r="G47" s="7">
        <v>3325.9331678366025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C4" sqref="C4"/>
    </sheetView>
  </sheetViews>
  <sheetFormatPr defaultColWidth="9.140625" defaultRowHeight="12.75"/>
  <cols>
    <col min="2" max="2" width="19.00390625" style="0" customWidth="1"/>
    <col min="3" max="3" width="12.00390625" style="0" customWidth="1"/>
    <col min="4" max="7" width="10.8515625" style="0" bestFit="1" customWidth="1"/>
    <col min="9" max="9" width="13.7109375" style="0" customWidth="1"/>
    <col min="10" max="10" width="17.00390625" style="0" bestFit="1" customWidth="1"/>
  </cols>
  <sheetData>
    <row r="1" spans="1:7" ht="12.75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s="10" customFormat="1" ht="13.5" thickBot="1">
      <c r="A2" s="11"/>
      <c r="B2" s="11"/>
      <c r="C2" s="11"/>
      <c r="D2" s="11"/>
      <c r="E2" s="11"/>
      <c r="F2" s="11"/>
      <c r="G2" s="11"/>
    </row>
    <row r="3" spans="1:10" ht="13.5" thickBot="1">
      <c r="A3" s="2"/>
      <c r="B3" s="3" t="s">
        <v>6</v>
      </c>
      <c r="C3" s="2"/>
      <c r="D3" s="2"/>
      <c r="E3" s="2"/>
      <c r="F3" s="2"/>
      <c r="G3" s="2"/>
      <c r="I3" t="s">
        <v>13</v>
      </c>
      <c r="J3" s="12">
        <f>'Løntabel 1 aug. 2014'!J11</f>
        <v>37</v>
      </c>
    </row>
    <row r="4" spans="1:7" ht="12.75">
      <c r="A4" s="4">
        <v>19</v>
      </c>
      <c r="B4" s="5" t="s">
        <v>7</v>
      </c>
      <c r="C4" s="6">
        <f>((('Løntabel 1 okt. 2012'!C4*1.0064)/37)*$J$3)+(((225.9*1.022*1.0004*1.0064)/37)*(37-$J$3))</f>
        <v>22399.332823725224</v>
      </c>
      <c r="D4" s="6">
        <f>((('Løntabel 1 okt. 2012'!D4*1.0064)/37)*$J$3)+(((225.9*1.022*1.0004*1.0064)/37)*(37-$J$3))</f>
        <v>22766.1542888433</v>
      </c>
      <c r="E4" s="6">
        <f>((('Løntabel 1 okt. 2012'!E4*1.0064)/37)*$J$3)+(((225.9*1.022*1.0004*1.0064)/37)*(37-$J$3))</f>
        <v>23020.120274875408</v>
      </c>
      <c r="F4" s="6">
        <f>((('Løntabel 1 okt. 2012'!F4*1.0064)/37)*$J$3)+(((225.9*1.022*1.0004*1.0064)/37)*(37-$J$3))</f>
        <v>23386.94173999349</v>
      </c>
      <c r="G4" s="6">
        <f>((('Løntabel 1 okt. 2012'!G4*1.0064)/37)*$J$3)+(((225.9*1.022*1.0004*1.0064)/37)*(37-$J$3))</f>
        <v>23640.91801554775</v>
      </c>
    </row>
    <row r="5" spans="1:7" ht="12.75">
      <c r="A5" s="2"/>
      <c r="B5" t="s">
        <v>8</v>
      </c>
      <c r="C5" s="7">
        <f>C4*0.0533</f>
        <v>1193.8844395045544</v>
      </c>
      <c r="D5" s="7">
        <f>D4*0.0533</f>
        <v>1213.436023595348</v>
      </c>
      <c r="E5" s="7">
        <f>E4*0.0533</f>
        <v>1226.9724106508593</v>
      </c>
      <c r="F5" s="7">
        <f>F4*0.0533</f>
        <v>1246.523994741653</v>
      </c>
      <c r="G5" s="7">
        <f>G4*0.0533</f>
        <v>1260.0609302286953</v>
      </c>
    </row>
    <row r="6" spans="1:7" ht="12.75">
      <c r="A6" s="2"/>
      <c r="B6" t="s">
        <v>9</v>
      </c>
      <c r="C6" s="7">
        <f>C4-C5</f>
        <v>21205.44838422067</v>
      </c>
      <c r="D6" s="7">
        <f>D4-D5</f>
        <v>21552.718265247953</v>
      </c>
      <c r="E6" s="7">
        <f>E4-E5</f>
        <v>21793.14786422455</v>
      </c>
      <c r="F6" s="7">
        <f>F4-F5</f>
        <v>22140.417745251838</v>
      </c>
      <c r="G6" s="7">
        <f>G4-G5</f>
        <v>22380.857085319058</v>
      </c>
    </row>
    <row r="7" spans="1:7" ht="12.75">
      <c r="A7" s="2"/>
      <c r="B7" t="s">
        <v>10</v>
      </c>
      <c r="C7" s="7">
        <f>C4*0.1067</f>
        <v>2390.0088122914817</v>
      </c>
      <c r="D7" s="7">
        <f>D4*0.1067</f>
        <v>2429.14866261958</v>
      </c>
      <c r="E7" s="7">
        <f>E4*0.1067</f>
        <v>2456.246833329206</v>
      </c>
      <c r="F7" s="7">
        <f>F4*0.1067</f>
        <v>2495.3866836573056</v>
      </c>
      <c r="G7" s="7">
        <f>G4*0.1067</f>
        <v>2522.485952258945</v>
      </c>
    </row>
    <row r="8" spans="1:7" ht="12.75">
      <c r="A8" s="2"/>
      <c r="B8" s="3"/>
      <c r="C8" s="2"/>
      <c r="D8" s="2"/>
      <c r="E8" s="2"/>
      <c r="F8" s="2"/>
      <c r="G8" s="2"/>
    </row>
    <row r="9" spans="1:7" ht="12.75">
      <c r="A9" s="2"/>
      <c r="B9" s="3" t="s">
        <v>11</v>
      </c>
      <c r="C9" s="2"/>
      <c r="D9" s="2"/>
      <c r="E9" s="2"/>
      <c r="F9" s="2"/>
      <c r="G9" s="2"/>
    </row>
    <row r="10" spans="1:7" ht="12.75">
      <c r="A10" s="4">
        <v>24</v>
      </c>
      <c r="B10" s="5" t="s">
        <v>7</v>
      </c>
      <c r="C10" s="6">
        <f>((('Løntabel 1 okt. 2012'!C10*1.0064)/37)*$J$3)+(((225.9*1.022*1.0004*1.0064)/37)*(37-$J$3))</f>
        <v>24175.74679854656</v>
      </c>
      <c r="D10" s="6">
        <f>((('Løntabel 1 okt. 2012'!D10*1.0064)/37)*$J$3)+(((225.9*1.022*1.0004*1.0064)/37)*(37-$J$3))</f>
        <v>24540.304568788735</v>
      </c>
      <c r="E10" s="6">
        <f>((('Løntabel 1 okt. 2012'!E10*1.0064)/37)*$J$3)+(((225.9*1.022*1.0004*1.0064)/37)*(37-$J$3))</f>
        <v>24792.73741601852</v>
      </c>
      <c r="F10" s="6">
        <f>((('Løntabel 1 okt. 2012'!F10*1.0064)/37)*$J$3)+(((225.9*1.022*1.0004*1.0064)/37)*(37-$J$3))</f>
        <v>25157.295186260697</v>
      </c>
      <c r="G10" s="6">
        <f>((('Løntabel 1 okt. 2012'!G10*1.0064)/37)*$J$3)+(((225.9*1.022*1.0004*1.0064)/37)*(37-$J$3))</f>
        <v>25409.635427791014</v>
      </c>
    </row>
    <row r="11" spans="1:7" ht="12.75">
      <c r="A11" s="2"/>
      <c r="B11" s="2" t="s">
        <v>8</v>
      </c>
      <c r="C11" s="7">
        <f>C10*0.0533</f>
        <v>1288.5673043625316</v>
      </c>
      <c r="D11" s="7">
        <f>D10*0.0533</f>
        <v>1307.9982335164395</v>
      </c>
      <c r="E11" s="7">
        <f>E10*0.0533</f>
        <v>1321.4529042737872</v>
      </c>
      <c r="F11" s="7">
        <f>F10*0.0533</f>
        <v>1340.8838334276952</v>
      </c>
      <c r="G11" s="7">
        <f>G10*0.0533</f>
        <v>1354.333568301261</v>
      </c>
    </row>
    <row r="12" spans="1:11" ht="12.75">
      <c r="A12" s="2"/>
      <c r="B12" s="2" t="s">
        <v>9</v>
      </c>
      <c r="C12" s="7">
        <f>C10-C11</f>
        <v>22887.179494184027</v>
      </c>
      <c r="D12" s="7">
        <f>D10-D11</f>
        <v>23232.306335272297</v>
      </c>
      <c r="E12" s="7">
        <f>E10-E11</f>
        <v>23471.284511744732</v>
      </c>
      <c r="F12" s="7">
        <f>F10-F11</f>
        <v>23816.411352833</v>
      </c>
      <c r="G12" s="7">
        <f>G10-G11</f>
        <v>24055.30185948975</v>
      </c>
      <c r="K12" s="9"/>
    </row>
    <row r="13" spans="1:7" ht="12.75">
      <c r="A13" s="2"/>
      <c r="B13" s="2" t="s">
        <v>10</v>
      </c>
      <c r="C13" s="7">
        <f>C10*0.1067</f>
        <v>2579.5521834049177</v>
      </c>
      <c r="D13" s="7">
        <f>D10*0.1067</f>
        <v>2618.450497489758</v>
      </c>
      <c r="E13" s="7">
        <f>E10*0.1067</f>
        <v>2645.3850822891764</v>
      </c>
      <c r="F13" s="7">
        <f>F10*0.1067</f>
        <v>2684.2833963740163</v>
      </c>
      <c r="G13" s="7">
        <f>G10*0.1067</f>
        <v>2711.208100145301</v>
      </c>
    </row>
    <row r="14" spans="1:7" ht="12.75">
      <c r="A14" s="4">
        <v>25</v>
      </c>
      <c r="B14" s="5" t="s">
        <v>7</v>
      </c>
      <c r="C14" s="6">
        <f>((('Løntabel 1 okt. 2012'!C14*1.0064)/37)*$J$3)+(((225.9*1.022*1.0004*1.0064)/37)*(37-$J$3))</f>
        <v>24565.400713344778</v>
      </c>
      <c r="D14" s="6">
        <f>((('Løntabel 1 okt. 2012'!D14*1.0064)/37)*$J$3)+(((225.9*1.022*1.0004*1.0064)/37)*(37-$J$3))</f>
        <v>24918.547403507968</v>
      </c>
      <c r="E14" s="6">
        <f>((('Løntabel 1 okt. 2012'!E14*1.0064)/37)*$J$3)+(((225.9*1.022*1.0004*1.0064)/37)*(37-$J$3))</f>
        <v>25163.005871061276</v>
      </c>
      <c r="F14" s="6">
        <f>((('Løntabel 1 okt. 2012'!F14*1.0064)/37)*$J$3)+(((225.9*1.022*1.0004*1.0064)/37)*(37-$J$3))</f>
        <v>25516.327483101235</v>
      </c>
      <c r="G14" s="6">
        <f>((('Løntabel 1 okt. 2012'!G14*1.0064)/37)*$J$3)+(((225.9*1.022*1.0004*1.0064)/37)*(37-$J$3))</f>
        <v>25760.785950654543</v>
      </c>
    </row>
    <row r="15" spans="1:7" ht="12.75">
      <c r="A15" s="2"/>
      <c r="B15" s="2" t="s">
        <v>8</v>
      </c>
      <c r="C15" s="7">
        <f>C14*0.0533</f>
        <v>1309.3358580212766</v>
      </c>
      <c r="D15" s="7">
        <f>D14*0.0533</f>
        <v>1328.1585766069747</v>
      </c>
      <c r="E15" s="7">
        <f>E14*0.0533</f>
        <v>1341.188212927566</v>
      </c>
      <c r="F15" s="7">
        <f>F14*0.0533</f>
        <v>1360.0202548492957</v>
      </c>
      <c r="G15" s="7">
        <f>G14*0.0533</f>
        <v>1373.0498911698871</v>
      </c>
    </row>
    <row r="16" spans="1:7" ht="12.75">
      <c r="A16" s="2"/>
      <c r="B16" s="2" t="s">
        <v>9</v>
      </c>
      <c r="C16" s="7">
        <f>C14-C15</f>
        <v>23256.0648553235</v>
      </c>
      <c r="D16" s="7">
        <f>D14-D15</f>
        <v>23590.38882690099</v>
      </c>
      <c r="E16" s="7">
        <f>E14-E15</f>
        <v>23821.81765813371</v>
      </c>
      <c r="F16" s="7">
        <f>F14-F15</f>
        <v>24156.30722825194</v>
      </c>
      <c r="G16" s="7">
        <f>G14-G15</f>
        <v>24387.736059484654</v>
      </c>
    </row>
    <row r="17" spans="1:7" ht="12.75">
      <c r="A17" s="2"/>
      <c r="B17" s="2" t="s">
        <v>10</v>
      </c>
      <c r="C17" s="7">
        <f>C14*0.1067</f>
        <v>2621.128256113888</v>
      </c>
      <c r="D17" s="7">
        <f>D14*0.1067</f>
        <v>2658.8090079543003</v>
      </c>
      <c r="E17" s="7">
        <f>E14*0.1067</f>
        <v>2684.892726442238</v>
      </c>
      <c r="F17" s="7">
        <f>F14*0.1067</f>
        <v>2722.592142446902</v>
      </c>
      <c r="G17" s="7">
        <f>G14*0.1067</f>
        <v>2748.67586093484</v>
      </c>
    </row>
    <row r="18" spans="1:7" ht="12.75">
      <c r="A18" s="4">
        <v>26</v>
      </c>
      <c r="B18" s="5" t="s">
        <v>7</v>
      </c>
      <c r="C18" s="6">
        <f>((('Løntabel 1 okt. 2012'!C18*1.0064)/37)*$J$3)+(((225.9*1.022*1.0004*1.0064)/37)*(37-$J$3))</f>
        <v>24964.016801947146</v>
      </c>
      <c r="D18" s="6">
        <f>((('Løntabel 1 okt. 2012'!D18*1.0064)/37)*$J$3)+(((225.9*1.022*1.0004*1.0064)/37)*(37-$J$3))</f>
        <v>25305.11446165722</v>
      </c>
      <c r="E18" s="6">
        <f>((('Løntabel 1 okt. 2012'!E18*1.0064)/37)*$J$3)+(((225.9*1.022*1.0004*1.0064)/37)*(37-$J$3))</f>
        <v>25541.145810558875</v>
      </c>
      <c r="F18" s="6">
        <f>((('Løntabel 1 okt. 2012'!F18*1.0064)/37)*$J$3)+(((225.9*1.022*1.0004*1.0064)/37)*(37-$J$3))</f>
        <v>25882.16115409165</v>
      </c>
      <c r="G18" s="6">
        <f>((('Løntabel 1 okt. 2012'!G18*1.0064)/37)*$J$3)+(((225.9*1.022*1.0004*1.0064)/37)*(37-$J$3))</f>
        <v>26118.19250299329</v>
      </c>
    </row>
    <row r="19" spans="1:7" ht="12.75">
      <c r="A19" s="2"/>
      <c r="B19" s="2" t="s">
        <v>8</v>
      </c>
      <c r="C19" s="7">
        <f>C18*0.0533</f>
        <v>1330.5820955437828</v>
      </c>
      <c r="D19" s="7">
        <f>D18*0.0533</f>
        <v>1348.7626008063298</v>
      </c>
      <c r="E19" s="7">
        <f>E18*0.0533</f>
        <v>1361.3430717027882</v>
      </c>
      <c r="F19" s="7">
        <f>F18*0.0533</f>
        <v>1379.519189513085</v>
      </c>
      <c r="G19" s="7">
        <f>G18*0.0533</f>
        <v>1392.0996604095424</v>
      </c>
    </row>
    <row r="20" spans="1:7" ht="12.75">
      <c r="A20" s="2"/>
      <c r="B20" s="2" t="s">
        <v>9</v>
      </c>
      <c r="C20" s="7">
        <f>C18-C19</f>
        <v>23633.434706403365</v>
      </c>
      <c r="D20" s="7">
        <f>D18-D19</f>
        <v>23956.35186085089</v>
      </c>
      <c r="E20" s="7">
        <f>E18-E19</f>
        <v>24179.802738856088</v>
      </c>
      <c r="F20" s="7">
        <f>F18-F19</f>
        <v>24502.641964578565</v>
      </c>
      <c r="G20" s="7">
        <f>G18-G19</f>
        <v>24726.09284258375</v>
      </c>
    </row>
    <row r="21" spans="1:7" ht="12.75">
      <c r="A21" s="2"/>
      <c r="B21" s="2" t="s">
        <v>10</v>
      </c>
      <c r="C21" s="7">
        <f>C18*0.1067</f>
        <v>2663.6605927677606</v>
      </c>
      <c r="D21" s="7">
        <f>D18*0.1067</f>
        <v>2700.0557130588254</v>
      </c>
      <c r="E21" s="7">
        <f>E18*0.1067</f>
        <v>2725.240257986632</v>
      </c>
      <c r="F21" s="7">
        <f>F18*0.1067</f>
        <v>2761.626595141579</v>
      </c>
      <c r="G21" s="7">
        <f>G18*0.1067</f>
        <v>2786.8111400693842</v>
      </c>
    </row>
    <row r="22" spans="1:7" ht="12.75">
      <c r="A22" s="4">
        <v>27</v>
      </c>
      <c r="B22" s="5" t="s">
        <v>7</v>
      </c>
      <c r="C22" s="6">
        <f>((('Løntabel 1 okt. 2012'!C22*1.0064)/37)*$J$3)+(((225.9*1.022*1.0004*1.0064)/37)*(37-$J$3))</f>
        <v>25371.76998623044</v>
      </c>
      <c r="D22" s="6">
        <f>((('Løntabel 1 okt. 2012'!D22*1.0064)/37)*$J$3)+(((225.9*1.022*1.0004*1.0064)/37)*(37-$J$3))</f>
        <v>25699.738215660273</v>
      </c>
      <c r="E22" s="6">
        <f>((('Løntabel 1 okt. 2012'!E22*1.0064)/37)*$J$3)+(((225.9*1.022*1.0004*1.0064)/37)*(37-$J$3))</f>
        <v>25926.714785058306</v>
      </c>
      <c r="F22" s="6">
        <f>((('Løntabel 1 okt. 2012'!F22*1.0064)/37)*$J$3)+(((225.9*1.022*1.0004*1.0064)/37)*(37-$J$3))</f>
        <v>26254.683014488135</v>
      </c>
      <c r="G22" s="6">
        <f>((('Løntabel 1 okt. 2012'!G22*1.0064)/37)*$J$3)+(((225.9*1.022*1.0004*1.0064)/37)*(37-$J$3))</f>
        <v>26481.65958388617</v>
      </c>
    </row>
    <row r="23" spans="1:7" ht="12.75">
      <c r="A23" s="2"/>
      <c r="B23" s="2" t="s">
        <v>8</v>
      </c>
      <c r="C23" s="7">
        <f>C22*0.0533</f>
        <v>1352.3153402660826</v>
      </c>
      <c r="D23" s="7">
        <f>D22*0.0533</f>
        <v>1369.7960468946926</v>
      </c>
      <c r="E23" s="7">
        <f>E22*0.0533</f>
        <v>1381.8938980436078</v>
      </c>
      <c r="F23" s="7">
        <f>F22*0.0533</f>
        <v>1399.3746046722176</v>
      </c>
      <c r="G23" s="7">
        <f>G22*0.0533</f>
        <v>1411.4724558211328</v>
      </c>
    </row>
    <row r="24" spans="1:7" ht="12.75">
      <c r="A24" s="2"/>
      <c r="B24" s="2" t="s">
        <v>9</v>
      </c>
      <c r="C24" s="7">
        <f>C22-C23</f>
        <v>24019.454645964357</v>
      </c>
      <c r="D24" s="7">
        <f>D22-D23</f>
        <v>24329.94216876558</v>
      </c>
      <c r="E24" s="7">
        <f>E22-E23</f>
        <v>24544.8208870147</v>
      </c>
      <c r="F24" s="7">
        <f>F22-F23</f>
        <v>24855.308409815916</v>
      </c>
      <c r="G24" s="7">
        <f>G22-G23</f>
        <v>25070.187128065038</v>
      </c>
    </row>
    <row r="25" spans="1:7" ht="12.75">
      <c r="A25" s="2"/>
      <c r="B25" s="2" t="s">
        <v>10</v>
      </c>
      <c r="C25" s="7">
        <f>C22*0.1067</f>
        <v>2707.167857530788</v>
      </c>
      <c r="D25" s="7">
        <f>D22*0.1067</f>
        <v>2742.162067610951</v>
      </c>
      <c r="E25" s="7">
        <f>E22*0.1067</f>
        <v>2766.380467565721</v>
      </c>
      <c r="F25" s="7">
        <f>F22*0.1067</f>
        <v>2801.3746776458843</v>
      </c>
      <c r="G25" s="7">
        <f>G22*0.1067</f>
        <v>2825.5930776006544</v>
      </c>
    </row>
    <row r="26" spans="1:7" ht="12.75">
      <c r="A26" s="4">
        <v>28</v>
      </c>
      <c r="B26" s="5" t="s">
        <v>7</v>
      </c>
      <c r="C26" s="6">
        <f>((('Løntabel 1 okt. 2012'!C26*1.0064)/37)*$J$3)+(((225.9*1.022*1.0004*1.0064)/37)*(37-$J$3))</f>
        <v>25788.505923362198</v>
      </c>
      <c r="D26" s="6">
        <f>((('Løntabel 1 okt. 2012'!D26*1.0064)/37)*$J$3)+(((225.9*1.022*1.0004*1.0064)/37)*(37-$J$3))</f>
        <v>26102.52156073874</v>
      </c>
      <c r="E26" s="6">
        <f>((('Løntabel 1 okt. 2012'!E26*1.0064)/37)*$J$3)+(((225.9*1.022*1.0004*1.0064)/37)*(37-$J$3))</f>
        <v>26319.8980059585</v>
      </c>
      <c r="F26" s="6">
        <f>((('Løntabel 1 okt. 2012'!F26*1.0064)/37)*$J$3)+(((225.9*1.022*1.0004*1.0064)/37)*(37-$J$3))</f>
        <v>26633.91364333504</v>
      </c>
      <c r="G26" s="6">
        <f>((('Løntabel 1 okt. 2012'!G26*1.0064)/37)*$J$3)+(((225.9*1.022*1.0004*1.0064)/37)*(37-$J$3))</f>
        <v>26851.207772377496</v>
      </c>
    </row>
    <row r="27" spans="1:7" ht="12.75">
      <c r="A27" s="2"/>
      <c r="B27" s="2" t="s">
        <v>8</v>
      </c>
      <c r="C27" s="7">
        <f>C26*0.0533</f>
        <v>1374.5273657152052</v>
      </c>
      <c r="D27" s="7">
        <f>D26*0.0533</f>
        <v>1391.264399187375</v>
      </c>
      <c r="E27" s="7">
        <f>E26*0.0533</f>
        <v>1402.850563717588</v>
      </c>
      <c r="F27" s="7">
        <f>F26*0.0533</f>
        <v>1419.5875971897576</v>
      </c>
      <c r="G27" s="7">
        <f>G26*0.0533</f>
        <v>1431.1693742677205</v>
      </c>
    </row>
    <row r="28" spans="1:7" ht="12.75">
      <c r="A28" s="2"/>
      <c r="B28" s="2" t="s">
        <v>9</v>
      </c>
      <c r="C28" s="7">
        <f>C26-C27</f>
        <v>24413.97855764699</v>
      </c>
      <c r="D28" s="7">
        <f>D26-D27</f>
        <v>24711.257161551366</v>
      </c>
      <c r="E28" s="7">
        <f>E26-E27</f>
        <v>24917.047442240913</v>
      </c>
      <c r="F28" s="7">
        <f>F26-F27</f>
        <v>25214.32604614528</v>
      </c>
      <c r="G28" s="7">
        <f>G26-G27</f>
        <v>25420.038398109777</v>
      </c>
    </row>
    <row r="29" spans="1:7" ht="12.75">
      <c r="A29" s="2"/>
      <c r="B29" s="2" t="s">
        <v>10</v>
      </c>
      <c r="C29" s="7">
        <f>C26*0.1067</f>
        <v>2751.6335820227464</v>
      </c>
      <c r="D29" s="7">
        <f>D26*0.1067</f>
        <v>2785.1390505308236</v>
      </c>
      <c r="E29" s="7">
        <f>E26*0.1067</f>
        <v>2808.333117235772</v>
      </c>
      <c r="F29" s="7">
        <f>F26*0.1067</f>
        <v>2841.838585743849</v>
      </c>
      <c r="G29" s="7">
        <f>G26*0.1067</f>
        <v>2865.023869312679</v>
      </c>
    </row>
    <row r="30" spans="1:7" ht="12.75">
      <c r="A30" s="4">
        <v>29</v>
      </c>
      <c r="B30" s="5" t="s">
        <v>7</v>
      </c>
      <c r="C30" s="6">
        <f>((('Løntabel 1 okt. 2012'!C30*1.0064)/37)*$J$3)+(((225.9*1.022*1.0004*1.0064)/37)*(37-$J$3))</f>
        <v>26214.656773273295</v>
      </c>
      <c r="D30" s="6">
        <f>((('Løntabel 1 okt. 2012'!D30*1.0064)/37)*$J$3)+(((225.9*1.022*1.0004*1.0064)/37)*(37-$J$3))</f>
        <v>26513.814340646168</v>
      </c>
      <c r="E30" s="6">
        <f>((('Løntabel 1 okt. 2012'!E30*1.0064)/37)*$J$3)+(((225.9*1.022*1.0004*1.0064)/37)*(37-$J$3))</f>
        <v>26720.87039513624</v>
      </c>
      <c r="F30" s="6">
        <f>((('Løntabel 1 okt. 2012'!F30*1.0064)/37)*$J$3)+(((225.9*1.022*1.0004*1.0064)/37)*(37-$J$3))</f>
        <v>27019.945646331813</v>
      </c>
      <c r="G30" s="6">
        <f>((('Løntabel 1 okt. 2012'!G30*1.0064)/37)*$J$3)+(((225.9*1.022*1.0004*1.0064)/37)*(37-$J$3))</f>
        <v>27227.084016999197</v>
      </c>
    </row>
    <row r="31" spans="1:7" ht="12.75">
      <c r="A31" s="2"/>
      <c r="B31" s="2" t="s">
        <v>8</v>
      </c>
      <c r="C31" s="7">
        <f>C30*0.0533</f>
        <v>1397.2412060154666</v>
      </c>
      <c r="D31" s="7">
        <f>D30*0.0533</f>
        <v>1413.1863043564408</v>
      </c>
      <c r="E31" s="7">
        <f>E30*0.0533</f>
        <v>1424.2223920607616</v>
      </c>
      <c r="F31" s="7">
        <f>F30*0.0533</f>
        <v>1440.1631029494856</v>
      </c>
      <c r="G31" s="7">
        <f>G30*0.0533</f>
        <v>1451.2035781060572</v>
      </c>
    </row>
    <row r="32" spans="1:7" ht="12.75">
      <c r="A32" s="2"/>
      <c r="B32" s="2" t="s">
        <v>9</v>
      </c>
      <c r="C32" s="7">
        <f>C30-C31</f>
        <v>24817.415567257827</v>
      </c>
      <c r="D32" s="7">
        <f>D30-D31</f>
        <v>25100.628036289727</v>
      </c>
      <c r="E32" s="7">
        <f>E30-E31</f>
        <v>25296.64800307548</v>
      </c>
      <c r="F32" s="7">
        <f>F30-F31</f>
        <v>25579.782543382327</v>
      </c>
      <c r="G32" s="7">
        <f>G30-G31</f>
        <v>25775.88043889314</v>
      </c>
    </row>
    <row r="33" spans="1:7" ht="12.75">
      <c r="A33" s="2"/>
      <c r="B33" s="2" t="s">
        <v>10</v>
      </c>
      <c r="C33" s="7">
        <f>C30*0.1067</f>
        <v>2797.103877708261</v>
      </c>
      <c r="D33" s="7">
        <f>D30*0.1067</f>
        <v>2829.0239901469463</v>
      </c>
      <c r="E33" s="7">
        <f>E30*0.1067</f>
        <v>2851.116871161037</v>
      </c>
      <c r="F33" s="7">
        <f>F30*0.1067</f>
        <v>2883.0282004636047</v>
      </c>
      <c r="G33" s="7">
        <f>G30*0.1067</f>
        <v>2905.1298646138143</v>
      </c>
    </row>
    <row r="34" spans="1:7" ht="12.75">
      <c r="A34" s="4">
        <v>30</v>
      </c>
      <c r="B34" s="5" t="s">
        <v>7</v>
      </c>
      <c r="C34" s="6">
        <f>((('Løntabel 1 okt. 2012'!C34*1.0064)/37)*$J$3)+(((225.9*1.022*1.0004*1.0064)/37)*(37-$J$3))</f>
        <v>26650.03732456477</v>
      </c>
      <c r="D34" s="6">
        <f>((('Løntabel 1 okt. 2012'!D34*1.0064)/37)*$J$3)+(((225.9*1.022*1.0004*1.0064)/37)*(37-$J$3))</f>
        <v>26933.266711629018</v>
      </c>
      <c r="E34" s="6">
        <f>((('Løntabel 1 okt. 2012'!E34*1.0064)/37)*$J$3)+(((225.9*1.022*1.0004*1.0064)/37)*(37-$J$3))</f>
        <v>27129.446741192587</v>
      </c>
      <c r="F34" s="6">
        <f>((('Løntabel 1 okt. 2012'!F34*1.0064)/37)*$J$3)+(((225.9*1.022*1.0004*1.0064)/37)*(37-$J$3))</f>
        <v>27412.66583873467</v>
      </c>
      <c r="G34" s="6">
        <f>((('Løntabel 1 okt. 2012'!G34*1.0064)/37)*$J$3)+(((225.9*1.022*1.0004*1.0064)/37)*(37-$J$3))</f>
        <v>27608.763552120934</v>
      </c>
    </row>
    <row r="35" spans="1:7" ht="12.75">
      <c r="A35" s="2"/>
      <c r="B35" s="2" t="s">
        <v>8</v>
      </c>
      <c r="C35" s="7">
        <f>C34*0.0533</f>
        <v>1420.4469893993023</v>
      </c>
      <c r="D35" s="7">
        <f>D34*0.0533</f>
        <v>1435.5431157298267</v>
      </c>
      <c r="E35" s="7">
        <f>E34*0.0533</f>
        <v>1445.999511305565</v>
      </c>
      <c r="F35" s="7">
        <f>F34*0.0533</f>
        <v>1461.0950892045578</v>
      </c>
      <c r="G35" s="7">
        <f>G34*0.0533</f>
        <v>1471.5470973280458</v>
      </c>
    </row>
    <row r="36" spans="1:7" ht="12.75">
      <c r="A36" s="2"/>
      <c r="B36" s="2" t="s">
        <v>9</v>
      </c>
      <c r="C36" s="7">
        <f>C34-C35</f>
        <v>25229.59033516547</v>
      </c>
      <c r="D36" s="7">
        <f>D34-D35</f>
        <v>25497.72359589919</v>
      </c>
      <c r="E36" s="7">
        <f>E34-E35</f>
        <v>25683.44722988702</v>
      </c>
      <c r="F36" s="7">
        <f>F34-F35</f>
        <v>25951.57074953011</v>
      </c>
      <c r="G36" s="7">
        <f>G34-G35</f>
        <v>26137.216454792888</v>
      </c>
    </row>
    <row r="37" spans="1:7" ht="12.75">
      <c r="A37" s="2"/>
      <c r="B37" s="2" t="s">
        <v>10</v>
      </c>
      <c r="C37" s="7">
        <f>C34*0.1067</f>
        <v>2843.5589825310612</v>
      </c>
      <c r="D37" s="7">
        <f>D34*0.1067</f>
        <v>2873.7795581308164</v>
      </c>
      <c r="E37" s="7">
        <f>E34*0.1067</f>
        <v>2894.711967285249</v>
      </c>
      <c r="F37" s="7">
        <f>F34*0.1067</f>
        <v>2924.9314449929893</v>
      </c>
      <c r="G37" s="7">
        <f>G34*0.1067</f>
        <v>2945.8550710113036</v>
      </c>
    </row>
    <row r="38" spans="1:7" ht="12.75">
      <c r="A38" s="4">
        <v>31</v>
      </c>
      <c r="B38" s="5" t="s">
        <v>7</v>
      </c>
      <c r="C38" s="6">
        <f>((('Løntabel 1 okt. 2012'!C38*1.0064)/37)*$J$3)+(((225.9*1.022*1.0004*1.0064)/37)*(37-$J$3))</f>
        <v>27095.29581713293</v>
      </c>
      <c r="D38" s="6">
        <f>((('Løntabel 1 okt. 2012'!D38*1.0064)/37)*$J$3)+(((225.9*1.022*1.0004*1.0064)/37)*(37-$J$3))</f>
        <v>27361.76357259332</v>
      </c>
      <c r="E38" s="6">
        <f>((('Løntabel 1 okt. 2012'!E38*1.0064)/37)*$J$3)+(((225.9*1.022*1.0004*1.0064)/37)*(37-$J$3))</f>
        <v>27546.172388802188</v>
      </c>
      <c r="F38" s="6">
        <f>((('Løntabel 1 okt. 2012'!F38*1.0064)/37)*$J$3)+(((225.9*1.022*1.0004*1.0064)/37)*(37-$J$3))</f>
        <v>27812.64014426258</v>
      </c>
      <c r="G38" s="6">
        <f>((('Løntabel 1 okt. 2012'!G38*1.0064)/37)*$J$3)+(((225.9*1.022*1.0004*1.0064)/37)*(37-$J$3))</f>
        <v>27997.048960471446</v>
      </c>
    </row>
    <row r="39" spans="1:7" ht="12.75">
      <c r="A39" s="2"/>
      <c r="B39" s="2" t="s">
        <v>8</v>
      </c>
      <c r="C39" s="7">
        <f>C38*0.0533</f>
        <v>1444.1792670531852</v>
      </c>
      <c r="D39" s="7">
        <f>D38*0.0533</f>
        <v>1458.3819984192241</v>
      </c>
      <c r="E39" s="7">
        <f>E38*0.0533</f>
        <v>1468.2109883231567</v>
      </c>
      <c r="F39" s="7">
        <f>F38*0.0533</f>
        <v>1482.4137196891954</v>
      </c>
      <c r="G39" s="7">
        <f>G38*0.0533</f>
        <v>1492.242709593128</v>
      </c>
    </row>
    <row r="40" spans="1:7" ht="12.75">
      <c r="A40" s="2"/>
      <c r="B40" s="2" t="s">
        <v>9</v>
      </c>
      <c r="C40" s="7">
        <f>C38-C39</f>
        <v>25651.116550079743</v>
      </c>
      <c r="D40" s="7">
        <f>D38-D39</f>
        <v>25903.3815741741</v>
      </c>
      <c r="E40" s="7">
        <f>E38-E39</f>
        <v>26077.96140047903</v>
      </c>
      <c r="F40" s="7">
        <f>F38-F39</f>
        <v>26330.226424573382</v>
      </c>
      <c r="G40" s="7">
        <f>G38-G39</f>
        <v>26504.80625087832</v>
      </c>
    </row>
    <row r="41" spans="1:7" ht="12.75">
      <c r="A41" s="2"/>
      <c r="B41" s="2" t="s">
        <v>10</v>
      </c>
      <c r="C41" s="7">
        <f>C38*0.1067</f>
        <v>2891.068063688084</v>
      </c>
      <c r="D41" s="7">
        <f>D38*0.1067</f>
        <v>2919.5001731957077</v>
      </c>
      <c r="E41" s="7">
        <f>E38*0.1067</f>
        <v>2939.1765938851936</v>
      </c>
      <c r="F41" s="7">
        <f>F38*0.1067</f>
        <v>2967.6087033928175</v>
      </c>
      <c r="G41" s="7">
        <f>G38*0.1067</f>
        <v>2987.2851240823034</v>
      </c>
    </row>
    <row r="42" spans="1:7" ht="12.75">
      <c r="A42" s="2"/>
      <c r="B42" s="3"/>
      <c r="C42" s="2"/>
      <c r="D42" s="2"/>
      <c r="E42" s="2"/>
      <c r="F42" s="2"/>
      <c r="G42" s="2"/>
    </row>
    <row r="43" spans="1:7" ht="12.75">
      <c r="A43" s="2"/>
      <c r="B43" s="3" t="s">
        <v>12</v>
      </c>
      <c r="C43" s="2"/>
      <c r="D43" s="2"/>
      <c r="E43" s="2"/>
      <c r="F43" s="2"/>
      <c r="G43" s="2"/>
    </row>
    <row r="44" spans="1:7" ht="12.75">
      <c r="A44" s="4">
        <v>39</v>
      </c>
      <c r="B44" s="5" t="s">
        <v>7</v>
      </c>
      <c r="C44" s="6">
        <f>((('Løntabel 1 okt. 2012'!C44*1.0064)/37)*$J$3)+(((225.9*1.022*1.0004*1.0064)/37)*(37-$J$3))</f>
        <v>31061.968348179507</v>
      </c>
      <c r="D44" s="6">
        <f>((('Løntabel 1 okt. 2012'!D44*1.0064)/37)*$J$3)+(((225.9*1.022*1.0004*1.0064)/37)*(37-$J$3))</f>
        <v>31153.082066934643</v>
      </c>
      <c r="E44" s="6">
        <f>((('Løntabel 1 okt. 2012'!E44*1.0064)/37)*$J$3)+(((225.9*1.022*1.0004*1.0064)/37)*(37-$J$3))</f>
        <v>31216.12596922857</v>
      </c>
      <c r="F44" s="6">
        <f>((('Løntabel 1 okt. 2012'!F44*1.0064)/37)*$J$3)+(((225.9*1.022*1.0004*1.0064)/37)*(37-$J$3))</f>
        <v>31307.239687983707</v>
      </c>
      <c r="G44" s="6">
        <f>((('Løntabel 1 okt. 2012'!G44*1.0064)/37)*$J$3)+(((225.9*1.022*1.0004*1.0064)/37)*(37-$J$3))</f>
        <v>31370.3761959771</v>
      </c>
    </row>
    <row r="45" spans="1:7" ht="12.75">
      <c r="A45" s="2"/>
      <c r="B45" s="2" t="s">
        <v>8</v>
      </c>
      <c r="C45" s="7">
        <f>C44*0.0533</f>
        <v>1655.6029129579676</v>
      </c>
      <c r="D45" s="7">
        <f>D44*0.0533</f>
        <v>1660.4592741676165</v>
      </c>
      <c r="E45" s="7">
        <f>E44*0.0533</f>
        <v>1663.8195141598828</v>
      </c>
      <c r="F45" s="7">
        <f>F44*0.0533</f>
        <v>1668.6758753695317</v>
      </c>
      <c r="G45" s="7">
        <f>G44*0.0533</f>
        <v>1672.0410512455794</v>
      </c>
    </row>
    <row r="46" spans="1:7" ht="12.75">
      <c r="A46" s="2"/>
      <c r="B46" s="2" t="s">
        <v>9</v>
      </c>
      <c r="C46" s="7">
        <f>C44-C45</f>
        <v>29406.365435221538</v>
      </c>
      <c r="D46" s="7">
        <f>D44-D45</f>
        <v>29492.622792767026</v>
      </c>
      <c r="E46" s="7">
        <f>E44-E45</f>
        <v>29552.306455068687</v>
      </c>
      <c r="F46" s="7">
        <f>F44-F45</f>
        <v>29638.563812614175</v>
      </c>
      <c r="G46" s="7">
        <f>G44-G45</f>
        <v>29698.33514473152</v>
      </c>
    </row>
    <row r="47" spans="1:7" ht="12.75">
      <c r="A47" s="2"/>
      <c r="B47" s="2" t="s">
        <v>10</v>
      </c>
      <c r="C47" s="7">
        <f>C44*0.1067</f>
        <v>3314.3120227507534</v>
      </c>
      <c r="D47" s="7">
        <f>D44*0.1067</f>
        <v>3324.0338565419265</v>
      </c>
      <c r="E47" s="7">
        <f>E44*0.1067</f>
        <v>3330.7606409166888</v>
      </c>
      <c r="F47" s="7">
        <f>F44*0.1067</f>
        <v>3340.4824747078615</v>
      </c>
      <c r="G47" s="7">
        <f>G44*0.1067</f>
        <v>3347.2191401107566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6">
      <selection activeCell="I43" sqref="I43"/>
    </sheetView>
  </sheetViews>
  <sheetFormatPr defaultColWidth="9.140625" defaultRowHeight="12.75"/>
  <cols>
    <col min="2" max="2" width="19.00390625" style="0" customWidth="1"/>
    <col min="3" max="3" width="12.00390625" style="0" customWidth="1"/>
    <col min="4" max="7" width="10.8515625" style="0" bestFit="1" customWidth="1"/>
    <col min="9" max="9" width="13.7109375" style="0" customWidth="1"/>
    <col min="10" max="10" width="17.00390625" style="0" bestFit="1" customWidth="1"/>
    <col min="12" max="12" width="18.421875" style="0" customWidth="1"/>
    <col min="13" max="13" width="11.8515625" style="0" customWidth="1"/>
    <col min="14" max="14" width="13.140625" style="0" customWidth="1"/>
    <col min="15" max="15" width="17.140625" style="0" customWidth="1"/>
    <col min="16" max="16" width="18.28125" style="0" customWidth="1"/>
  </cols>
  <sheetData>
    <row r="1" ht="12.75">
      <c r="A1" s="3" t="s">
        <v>68</v>
      </c>
    </row>
    <row r="2" ht="12.75">
      <c r="A2" t="s">
        <v>66</v>
      </c>
    </row>
    <row r="4" ht="12.75">
      <c r="A4" t="s">
        <v>67</v>
      </c>
    </row>
    <row r="6" ht="12.75">
      <c r="A6" t="s">
        <v>14</v>
      </c>
    </row>
    <row r="9" spans="1:7" ht="12.75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7" s="10" customFormat="1" ht="13.5" thickBot="1">
      <c r="A10" s="11"/>
      <c r="B10" s="11"/>
      <c r="C10" s="11"/>
      <c r="D10" s="11"/>
      <c r="E10" s="11"/>
      <c r="F10" s="11"/>
      <c r="G10" s="11"/>
    </row>
    <row r="11" spans="1:10" ht="13.5" thickBot="1">
      <c r="A11" s="2"/>
      <c r="B11" s="3" t="s">
        <v>6</v>
      </c>
      <c r="C11" s="2"/>
      <c r="D11" s="2"/>
      <c r="E11" s="2"/>
      <c r="F11" s="2"/>
      <c r="G11" s="2"/>
      <c r="I11" t="s">
        <v>13</v>
      </c>
      <c r="J11" s="12">
        <v>37</v>
      </c>
    </row>
    <row r="12" spans="1:7" ht="12.75">
      <c r="A12" s="4">
        <v>19</v>
      </c>
      <c r="B12" s="5" t="s">
        <v>7</v>
      </c>
      <c r="C12" s="6">
        <f>((('Løntabel 1 okt. 2013'!C4*1.0172*1.0147)))</f>
        <v>23119.53498811321</v>
      </c>
      <c r="D12" s="6">
        <f>((('Løntabel 1 okt. 2013'!D4*1.0172*1.0147)))</f>
        <v>23498.150805107794</v>
      </c>
      <c r="E12" s="6">
        <f>((('Løntabel 1 okt. 2013'!E4*1.0172*1.0147)))</f>
        <v>23760.282518854234</v>
      </c>
      <c r="F12" s="6">
        <f>((('Løntabel 1 okt. 2013'!F4*1.0172*1.0147)))</f>
        <v>24138.898335848822</v>
      </c>
      <c r="G12" s="6">
        <f>((('Løntabel 1 okt. 2013'!G4*1.0172*1.0147)))</f>
        <v>24401.040669954775</v>
      </c>
    </row>
    <row r="13" spans="1:7" ht="12.75">
      <c r="A13" s="2"/>
      <c r="B13" t="s">
        <v>8</v>
      </c>
      <c r="C13" s="7">
        <f>C12*0.0533</f>
        <v>1232.271214866434</v>
      </c>
      <c r="D13" s="7">
        <f>D12*0.0533</f>
        <v>1252.4514379122454</v>
      </c>
      <c r="E13" s="7">
        <f>E12*0.0533</f>
        <v>1266.4230582549308</v>
      </c>
      <c r="F13" s="7">
        <f>F12*0.0533</f>
        <v>1286.6032813007423</v>
      </c>
      <c r="G13" s="7">
        <f>G12*0.0533</f>
        <v>1300.5754677085895</v>
      </c>
    </row>
    <row r="14" spans="1:7" ht="12.75">
      <c r="A14" s="2"/>
      <c r="B14" t="s">
        <v>9</v>
      </c>
      <c r="C14" s="7">
        <f>C12-C13</f>
        <v>21887.263773246777</v>
      </c>
      <c r="D14" s="7">
        <f>D12-D13</f>
        <v>22245.69936719555</v>
      </c>
      <c r="E14" s="7">
        <f>E12-E13</f>
        <v>22493.859460599302</v>
      </c>
      <c r="F14" s="7">
        <f>F12-F13</f>
        <v>22852.295054548078</v>
      </c>
      <c r="G14" s="7">
        <f>G12-G13</f>
        <v>23100.465202246185</v>
      </c>
    </row>
    <row r="15" spans="1:7" ht="12.75">
      <c r="A15" s="2"/>
      <c r="B15" t="s">
        <v>10</v>
      </c>
      <c r="C15" s="7">
        <f>C12*0.1067</f>
        <v>2466.8543832316795</v>
      </c>
      <c r="D15" s="7">
        <f>D12*0.1067</f>
        <v>2507.2526909050016</v>
      </c>
      <c r="E15" s="7">
        <f>E12*0.1067</f>
        <v>2535.2221447617467</v>
      </c>
      <c r="F15" s="7">
        <f>F12*0.1067</f>
        <v>2575.620452435069</v>
      </c>
      <c r="G15" s="7">
        <f>G12*0.1067</f>
        <v>2603.5910394841744</v>
      </c>
    </row>
    <row r="16" spans="1:7" ht="12.75">
      <c r="A16" s="2"/>
      <c r="B16" s="3"/>
      <c r="C16" s="2"/>
      <c r="D16" s="2"/>
      <c r="E16" s="2"/>
      <c r="F16" s="2"/>
      <c r="G16" s="2"/>
    </row>
    <row r="17" spans="1:7" ht="12.75">
      <c r="A17" s="2"/>
      <c r="B17" s="3" t="s">
        <v>11</v>
      </c>
      <c r="C17" s="2"/>
      <c r="D17" s="2"/>
      <c r="E17" s="2"/>
      <c r="F17" s="2"/>
      <c r="G17" s="2"/>
    </row>
    <row r="18" spans="1:7" ht="22.5" customHeight="1">
      <c r="A18" s="4">
        <v>24</v>
      </c>
      <c r="B18" s="5" t="s">
        <v>7</v>
      </c>
      <c r="C18" s="6">
        <f>((('Løntabel 1 okt. 2013'!C10*1.0172*1.0147)))</f>
        <v>24953.06571724074</v>
      </c>
      <c r="D18" s="6">
        <f>((('Løntabel 1 okt. 2013'!D10*1.0172*1.0147)))</f>
        <v>25329.34505514027</v>
      </c>
      <c r="E18" s="6">
        <f>((('Løntabel 1 okt. 2013'!E10*1.0172*1.0147)))</f>
        <v>25589.89433531778</v>
      </c>
      <c r="F18" s="6">
        <f>((('Løntabel 1 okt. 2013'!F10*1.0172*1.0147)))</f>
        <v>25966.17367321731</v>
      </c>
      <c r="G18" s="6">
        <f>((('Løntabel 1 okt. 2013'!G10*1.0172*1.0147)))</f>
        <v>26226.62737015911</v>
      </c>
    </row>
    <row r="19" spans="1:16" ht="12.75">
      <c r="A19" s="2"/>
      <c r="B19" s="2" t="s">
        <v>8</v>
      </c>
      <c r="C19" s="7">
        <f>C18*0.0533</f>
        <v>1329.9984027289315</v>
      </c>
      <c r="D19" s="7">
        <f>D18*0.0533</f>
        <v>1350.0540914389765</v>
      </c>
      <c r="E19" s="7">
        <f>E18*0.0533</f>
        <v>1363.9413680724376</v>
      </c>
      <c r="F19" s="7">
        <f>F18*0.0533</f>
        <v>1383.9970567824826</v>
      </c>
      <c r="G19" s="7">
        <f>G18*0.0533</f>
        <v>1397.8792388294805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ht="12.75">
      <c r="A20" s="2"/>
      <c r="B20" s="2" t="s">
        <v>9</v>
      </c>
      <c r="C20" s="7">
        <f>C18-C19</f>
        <v>23623.06731451181</v>
      </c>
      <c r="D20" s="7">
        <f>D18-D19</f>
        <v>23979.290963701296</v>
      </c>
      <c r="E20" s="7">
        <f>E18-E19</f>
        <v>24225.95296724534</v>
      </c>
      <c r="F20" s="7">
        <f>F18-F19</f>
        <v>24582.176616434826</v>
      </c>
      <c r="G20" s="7">
        <f>G18-G19</f>
        <v>24828.74813132963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5" ht="12.75">
      <c r="A21" s="2"/>
      <c r="B21" s="2" t="s">
        <v>10</v>
      </c>
      <c r="C21" s="7">
        <f>C18*0.1067</f>
        <v>2662.492112029587</v>
      </c>
      <c r="D21" s="7">
        <f>D18*0.1067</f>
        <v>2702.641117383467</v>
      </c>
      <c r="E21" s="7">
        <f>E18*0.1067</f>
        <v>2730.441725578407</v>
      </c>
      <c r="F21" s="7">
        <f>F18*0.1067</f>
        <v>2770.590730932287</v>
      </c>
      <c r="G21" s="7">
        <f>G18*0.1067</f>
        <v>2798.381140395977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5" ht="12.75" customHeight="1">
      <c r="A22" s="4">
        <v>25</v>
      </c>
      <c r="B22" s="5" t="s">
        <v>7</v>
      </c>
      <c r="C22" s="6">
        <f>((('Løntabel 1 okt. 2013'!C14*1.0172*1.0147)))</f>
        <v>25355.248112016838</v>
      </c>
      <c r="D22" s="6">
        <f>((('Løntabel 1 okt. 2013'!D14*1.0172*1.0147)))</f>
        <v>25719.749471205378</v>
      </c>
      <c r="E22" s="6">
        <f>((('Løntabel 1 okt. 2013'!E14*1.0172*1.0147)))</f>
        <v>25972.06797275257</v>
      </c>
      <c r="F22" s="6">
        <f>((('Løntabel 1 okt. 2013'!F14*1.0172*1.0147)))</f>
        <v>26336.749878052993</v>
      </c>
      <c r="G22" s="6">
        <f>((('Løntabel 1 okt. 2013'!G14*1.0172*1.0147)))</f>
        <v>26589.068379600187</v>
      </c>
      <c r="L22" s="14" t="s">
        <v>17</v>
      </c>
      <c r="M22" s="15" t="s">
        <v>28</v>
      </c>
      <c r="N22" t="s">
        <v>32</v>
      </c>
      <c r="O22" t="s">
        <v>37</v>
      </c>
    </row>
    <row r="23" spans="1:15" ht="12.75">
      <c r="A23" s="2"/>
      <c r="B23" s="2" t="s">
        <v>8</v>
      </c>
      <c r="C23" s="7">
        <f>C22*0.0533</f>
        <v>1351.4347243704974</v>
      </c>
      <c r="D23" s="7">
        <f>D22*0.0533</f>
        <v>1370.8626468152465</v>
      </c>
      <c r="E23" s="7">
        <f>E22*0.0533</f>
        <v>1384.311222947712</v>
      </c>
      <c r="F23" s="7">
        <f>F22*0.0533</f>
        <v>1403.7487685002245</v>
      </c>
      <c r="G23" s="7">
        <f>G22*0.0533</f>
        <v>1417.19734463269</v>
      </c>
      <c r="L23" s="14" t="s">
        <v>18</v>
      </c>
      <c r="M23" s="15" t="s">
        <v>29</v>
      </c>
      <c r="N23" t="s">
        <v>33</v>
      </c>
      <c r="O23" t="s">
        <v>38</v>
      </c>
    </row>
    <row r="24" spans="1:15" ht="12.75">
      <c r="A24" s="2"/>
      <c r="B24" s="2" t="s">
        <v>9</v>
      </c>
      <c r="C24" s="7">
        <f>C22-C23</f>
        <v>24003.81338764634</v>
      </c>
      <c r="D24" s="7">
        <f>D22-D23</f>
        <v>24348.88682439013</v>
      </c>
      <c r="E24" s="7">
        <f>E22-E23</f>
        <v>24587.75674980486</v>
      </c>
      <c r="F24" s="7">
        <f>F22-F23</f>
        <v>24933.00110955277</v>
      </c>
      <c r="G24" s="7">
        <f>G22-G23</f>
        <v>25171.8710349675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5" ht="12.75">
      <c r="A25" s="2"/>
      <c r="B25" s="2" t="s">
        <v>10</v>
      </c>
      <c r="C25" s="7">
        <f>C22*0.1067</f>
        <v>2705.4049735521967</v>
      </c>
      <c r="D25" s="7">
        <f>D22*0.1067</f>
        <v>2744.297268577614</v>
      </c>
      <c r="E25" s="7">
        <f>E22*0.1067</f>
        <v>2771.2196526926996</v>
      </c>
      <c r="F25" s="7">
        <f>F22*0.1067</f>
        <v>2810.1312119882546</v>
      </c>
      <c r="G25" s="7">
        <f>G22*0.1067</f>
        <v>2837.05359610334</v>
      </c>
      <c r="L25" s="14" t="s">
        <v>20</v>
      </c>
      <c r="N25" s="2" t="s">
        <v>59</v>
      </c>
      <c r="O25" s="2" t="s">
        <v>40</v>
      </c>
    </row>
    <row r="26" spans="1:15" ht="12.75">
      <c r="A26" s="4">
        <v>26</v>
      </c>
      <c r="B26" s="5" t="s">
        <v>7</v>
      </c>
      <c r="C26" s="6">
        <f>((('Løntabel 1 okt. 2013'!C18*1.0172*1.0147)))</f>
        <v>25766.680839937464</v>
      </c>
      <c r="D26" s="6">
        <f>((('Løntabel 1 okt. 2013'!D18*1.0172*1.0147)))</f>
        <v>26118.745758124573</v>
      </c>
      <c r="E26" s="6">
        <f>((('Løntabel 1 okt. 2013'!E18*1.0172*1.0147)))</f>
        <v>26362.366185222447</v>
      </c>
      <c r="F26" s="6">
        <f>((('Løntabel 1 okt. 2013'!F18*1.0172*1.0147)))</f>
        <v>26714.346140533376</v>
      </c>
      <c r="G26" s="6">
        <f>((('Løntabel 1 okt. 2013'!G18*1.0172*1.0147)))</f>
        <v>26957.966567631232</v>
      </c>
      <c r="L26" s="14" t="s">
        <v>21</v>
      </c>
      <c r="N26" t="s">
        <v>34</v>
      </c>
      <c r="O26" t="s">
        <v>42</v>
      </c>
    </row>
    <row r="27" spans="1:15" ht="12.75">
      <c r="A27" s="2"/>
      <c r="B27" s="2" t="s">
        <v>8</v>
      </c>
      <c r="C27" s="7">
        <f>C26*0.0533</f>
        <v>1373.3640887686668</v>
      </c>
      <c r="D27" s="7">
        <f>D26*0.0533</f>
        <v>1392.1291489080397</v>
      </c>
      <c r="E27" s="7">
        <f>E26*0.0533</f>
        <v>1405.1141176723563</v>
      </c>
      <c r="F27" s="7">
        <f>F26*0.0533</f>
        <v>1423.874649290429</v>
      </c>
      <c r="G27" s="7">
        <f>G26*0.0533</f>
        <v>1436.8596180547447</v>
      </c>
      <c r="L27" s="14" t="s">
        <v>22</v>
      </c>
      <c r="N27" t="s">
        <v>60</v>
      </c>
      <c r="O27" s="16" t="s">
        <v>43</v>
      </c>
    </row>
    <row r="28" spans="1:15" ht="12.75">
      <c r="A28" s="2"/>
      <c r="B28" s="2" t="s">
        <v>9</v>
      </c>
      <c r="C28" s="7">
        <f>C26-C27</f>
        <v>24393.316751168797</v>
      </c>
      <c r="D28" s="7">
        <f>D26-D27</f>
        <v>24726.616609216533</v>
      </c>
      <c r="E28" s="7">
        <f>E26-E27</f>
        <v>24957.25206755009</v>
      </c>
      <c r="F28" s="7">
        <f>F26-F27</f>
        <v>25290.471491242948</v>
      </c>
      <c r="G28" s="7">
        <f>G26-G27</f>
        <v>25521.10694957649</v>
      </c>
      <c r="L28" s="14" t="s">
        <v>23</v>
      </c>
      <c r="O28" s="16" t="s">
        <v>44</v>
      </c>
    </row>
    <row r="29" spans="1:15" ht="12.75">
      <c r="A29" s="2"/>
      <c r="B29" s="2" t="s">
        <v>10</v>
      </c>
      <c r="C29" s="7">
        <f>C26*0.1067</f>
        <v>2749.3048456213273</v>
      </c>
      <c r="D29" s="7">
        <f>D26*0.1067</f>
        <v>2786.870172391892</v>
      </c>
      <c r="E29" s="7">
        <f>E26*0.1067</f>
        <v>2812.8644719632352</v>
      </c>
      <c r="F29" s="7">
        <f>F26*0.1067</f>
        <v>2850.4207331949115</v>
      </c>
      <c r="G29" s="7">
        <f>G26*0.1067</f>
        <v>2876.415032766253</v>
      </c>
      <c r="L29" s="8" t="s">
        <v>24</v>
      </c>
      <c r="O29" s="16" t="s">
        <v>45</v>
      </c>
    </row>
    <row r="30" spans="1:15" ht="12.75">
      <c r="A30" s="4">
        <v>28</v>
      </c>
      <c r="B30" s="5" t="s">
        <v>7</v>
      </c>
      <c r="C30" s="6">
        <f>((('Løntabel 1 okt. 2013'!C26*1.0172*1.0147)))</f>
        <v>26617.679628155118</v>
      </c>
      <c r="D30" s="6">
        <f>((('Løntabel 1 okt. 2013'!D26*1.0172*1.0147)))</f>
        <v>26941.791760077722</v>
      </c>
      <c r="E30" s="6">
        <f>((('Løntabel 1 okt. 2013'!E26*1.0172*1.0147)))</f>
        <v>27166.157475360407</v>
      </c>
      <c r="F30" s="6">
        <f>((('Løntabel 1 okt. 2013'!F26*1.0172*1.0147)))</f>
        <v>27490.269607283008</v>
      </c>
      <c r="G30" s="6">
        <f>((('Løntabel 1 okt. 2013'!G26*1.0172*1.0147)))</f>
        <v>27714.550359689507</v>
      </c>
      <c r="L30" s="8" t="s">
        <v>25</v>
      </c>
      <c r="O30" s="17" t="s">
        <v>62</v>
      </c>
    </row>
    <row r="31" spans="1:15" ht="12.75">
      <c r="A31" s="2"/>
      <c r="B31" s="2" t="s">
        <v>8</v>
      </c>
      <c r="C31" s="7">
        <f>C30*0.0533</f>
        <v>1418.7223241806678</v>
      </c>
      <c r="D31" s="7">
        <f>D30*0.0533</f>
        <v>1435.9975008121426</v>
      </c>
      <c r="E31" s="7">
        <f>E30*0.0533</f>
        <v>1447.9561934367098</v>
      </c>
      <c r="F31" s="7">
        <f>F30*0.0533</f>
        <v>1465.2313700681843</v>
      </c>
      <c r="G31" s="7">
        <f>G30*0.0533</f>
        <v>1477.1855341714506</v>
      </c>
      <c r="L31" s="8" t="s">
        <v>54</v>
      </c>
      <c r="O31" s="16" t="s">
        <v>47</v>
      </c>
    </row>
    <row r="32" spans="1:15" ht="12.75">
      <c r="A32" s="2"/>
      <c r="B32" s="2" t="s">
        <v>9</v>
      </c>
      <c r="C32" s="7">
        <f>C30-C31</f>
        <v>25198.95730397445</v>
      </c>
      <c r="D32" s="7">
        <f>D30-D31</f>
        <v>25505.794259265578</v>
      </c>
      <c r="E32" s="7">
        <f>E30-E31</f>
        <v>25718.2012819237</v>
      </c>
      <c r="F32" s="7">
        <f>F30-F31</f>
        <v>26025.038237214823</v>
      </c>
      <c r="G32" s="7">
        <f>G30-G31</f>
        <v>26237.364825518056</v>
      </c>
      <c r="O32" s="16" t="s">
        <v>48</v>
      </c>
    </row>
    <row r="33" spans="1:15" ht="12.75">
      <c r="A33" s="2"/>
      <c r="B33" s="2" t="s">
        <v>10</v>
      </c>
      <c r="C33" s="7">
        <f>C30*0.1067</f>
        <v>2840.1064163241513</v>
      </c>
      <c r="D33" s="7">
        <f>D30*0.1067</f>
        <v>2874.689180800293</v>
      </c>
      <c r="E33" s="7">
        <f>E30*0.1067</f>
        <v>2898.6290026209554</v>
      </c>
      <c r="F33" s="7">
        <f>F30*0.1067</f>
        <v>2933.211767097097</v>
      </c>
      <c r="G33" s="7">
        <f>G30*0.1067</f>
        <v>2957.1425233788705</v>
      </c>
      <c r="O33" s="16" t="s">
        <v>49</v>
      </c>
    </row>
    <row r="34" spans="1:15" ht="12.75">
      <c r="A34" s="4">
        <v>29</v>
      </c>
      <c r="B34" s="5" t="s">
        <v>7</v>
      </c>
      <c r="C34" s="6">
        <f>((('Løntabel 1 okt. 2013'!C30*1.0172*1.0147)))</f>
        <v>27057.532438159265</v>
      </c>
      <c r="D34" s="6">
        <f>((('Løntabel 1 okt. 2013'!D30*1.0172*1.0147)))</f>
        <v>27366.30877093067</v>
      </c>
      <c r="E34" s="6">
        <f>((('Løntabel 1 okt. 2013'!E30*1.0172*1.0147)))</f>
        <v>27580.02226561179</v>
      </c>
      <c r="F34" s="6">
        <f>((('Løntabel 1 okt. 2013'!F30*1.0172*1.0147)))</f>
        <v>27888.713635507018</v>
      </c>
      <c r="G34" s="6">
        <f>((('Løntabel 1 okt. 2013'!G30*1.0172*1.0147)))</f>
        <v>28102.51209306433</v>
      </c>
      <c r="O34" s="16" t="s">
        <v>50</v>
      </c>
    </row>
    <row r="35" spans="1:15" ht="12.75">
      <c r="A35" s="2"/>
      <c r="B35" s="2" t="s">
        <v>8</v>
      </c>
      <c r="C35" s="7">
        <f>C34*0.0533</f>
        <v>1442.1664789538888</v>
      </c>
      <c r="D35" s="7">
        <f>D34*0.0533</f>
        <v>1458.6242574906048</v>
      </c>
      <c r="E35" s="7">
        <f>E34*0.0533</f>
        <v>1470.0151867571085</v>
      </c>
      <c r="F35" s="7">
        <f>F34*0.0533</f>
        <v>1486.468436772524</v>
      </c>
      <c r="G35" s="7">
        <f>G34*0.0533</f>
        <v>1497.8638945603288</v>
      </c>
      <c r="O35" s="16" t="s">
        <v>63</v>
      </c>
    </row>
    <row r="36" spans="1:15" ht="12.75">
      <c r="A36" s="2"/>
      <c r="B36" s="2" t="s">
        <v>9</v>
      </c>
      <c r="C36" s="7">
        <f>C34-C35</f>
        <v>25615.365959205377</v>
      </c>
      <c r="D36" s="7">
        <f>D34-D35</f>
        <v>25907.684513440065</v>
      </c>
      <c r="E36" s="7">
        <f>E34-E35</f>
        <v>26110.007078854684</v>
      </c>
      <c r="F36" s="7">
        <f>F34-F35</f>
        <v>26402.245198734494</v>
      </c>
      <c r="G36" s="7">
        <f>G34-G35</f>
        <v>26604.648198504</v>
      </c>
      <c r="O36" t="s">
        <v>51</v>
      </c>
    </row>
    <row r="37" spans="1:15" ht="12.75">
      <c r="A37" s="2"/>
      <c r="B37" s="2" t="s">
        <v>10</v>
      </c>
      <c r="C37" s="7">
        <f>C34*0.1067</f>
        <v>2887.038711151594</v>
      </c>
      <c r="D37" s="7">
        <f>D34*0.1067</f>
        <v>2919.9851458583025</v>
      </c>
      <c r="E37" s="7">
        <f>E34*0.1067</f>
        <v>2942.788375740778</v>
      </c>
      <c r="F37" s="7">
        <f>F34*0.1067</f>
        <v>2975.7257449085987</v>
      </c>
      <c r="G37" s="7">
        <f>G34*0.1067</f>
        <v>2998.538040329964</v>
      </c>
      <c r="O37" t="s">
        <v>52</v>
      </c>
    </row>
    <row r="38" spans="1:15" ht="12.75">
      <c r="A38" s="4">
        <v>30</v>
      </c>
      <c r="B38" s="5" t="s">
        <v>7</v>
      </c>
      <c r="C38" s="6">
        <f>((('Løntabel 1 okt. 2013'!C34*1.0172*1.0147)))</f>
        <v>27506.91171065553</v>
      </c>
      <c r="D38" s="6">
        <f>((('Løntabel 1 okt. 2013'!D34*1.0172*1.0147)))</f>
        <v>27799.247726885354</v>
      </c>
      <c r="E38" s="6">
        <f>((('Løntabel 1 okt. 2013'!E34*1.0172*1.0147)))</f>
        <v>28001.735501550676</v>
      </c>
      <c r="F38" s="6">
        <f>((('Løntabel 1 okt. 2013'!F34*1.0172*1.0147)))</f>
        <v>28294.06089742097</v>
      </c>
      <c r="G38" s="6">
        <f>((('Løntabel 1 okt. 2013'!G34*1.0172*1.0147)))</f>
        <v>28496.46370921011</v>
      </c>
      <c r="O38" s="2" t="s">
        <v>41</v>
      </c>
    </row>
    <row r="39" spans="1:15" ht="12.75">
      <c r="A39" s="2"/>
      <c r="B39" s="2" t="s">
        <v>8</v>
      </c>
      <c r="C39" s="7">
        <f>C38*0.0533</f>
        <v>1466.1183941779398</v>
      </c>
      <c r="D39" s="7">
        <f>D38*0.0533</f>
        <v>1481.6999038429894</v>
      </c>
      <c r="E39" s="7">
        <f>E38*0.0533</f>
        <v>1492.492502232651</v>
      </c>
      <c r="F39" s="7">
        <f>F38*0.0533</f>
        <v>1508.0734458325378</v>
      </c>
      <c r="G39" s="7">
        <f>G38*0.0533</f>
        <v>1518.861515700899</v>
      </c>
      <c r="O39" t="s">
        <v>46</v>
      </c>
    </row>
    <row r="40" spans="1:7" ht="12.75">
      <c r="A40" s="2"/>
      <c r="B40" s="2" t="s">
        <v>9</v>
      </c>
      <c r="C40" s="7">
        <f>C38-C39</f>
        <v>26040.793316477593</v>
      </c>
      <c r="D40" s="7">
        <f>D38-D39</f>
        <v>26317.547823042365</v>
      </c>
      <c r="E40" s="7">
        <f>E38-E39</f>
        <v>26509.242999318027</v>
      </c>
      <c r="F40" s="7">
        <f>F38-F39</f>
        <v>26785.987451588433</v>
      </c>
      <c r="G40" s="7">
        <f>G38-G39</f>
        <v>26977.602193509214</v>
      </c>
    </row>
    <row r="41" spans="1:7" ht="12.75">
      <c r="A41" s="2"/>
      <c r="B41" s="2" t="s">
        <v>10</v>
      </c>
      <c r="C41" s="7">
        <f>C38*0.1067</f>
        <v>2934.987479526945</v>
      </c>
      <c r="D41" s="7">
        <f>D38*0.1067</f>
        <v>2966.1797324586673</v>
      </c>
      <c r="E41" s="7">
        <f>E38*0.1067</f>
        <v>2987.7851780154574</v>
      </c>
      <c r="F41" s="7">
        <f>F38*0.1067</f>
        <v>3018.9762977548176</v>
      </c>
      <c r="G41" s="7">
        <f>G38*0.1067</f>
        <v>3040.572677772719</v>
      </c>
    </row>
    <row r="42" spans="1:7" ht="12.75">
      <c r="A42" s="4">
        <v>31</v>
      </c>
      <c r="B42" s="5" t="s">
        <v>7</v>
      </c>
      <c r="C42" s="6">
        <f>((('Løntabel 1 okt. 2013'!C38*1.0172*1.0147)))</f>
        <v>27966.486528293874</v>
      </c>
      <c r="D42" s="6">
        <f>((('Løntabel 1 okt. 2013'!D38*1.0172*1.0147)))</f>
        <v>28241.521978860746</v>
      </c>
      <c r="E42" s="6">
        <f>((('Løntabel 1 okt. 2013'!E38*1.0172*1.0147)))</f>
        <v>28431.860062231764</v>
      </c>
      <c r="F42" s="6">
        <f>((('Løntabel 1 okt. 2013'!F38*1.0172*1.0147)))</f>
        <v>28706.895512798634</v>
      </c>
      <c r="G42" s="6">
        <f>((('Løntabel 1 okt. 2013'!G38*1.0172*1.0147)))</f>
        <v>28897.23359616965</v>
      </c>
    </row>
    <row r="43" spans="1:7" ht="12.75">
      <c r="A43" s="2"/>
      <c r="B43" s="2" t="s">
        <v>8</v>
      </c>
      <c r="C43" s="7">
        <f>C42*0.0533</f>
        <v>1490.6137319580635</v>
      </c>
      <c r="D43" s="7">
        <f>D42*0.0533</f>
        <v>1505.2731214732778</v>
      </c>
      <c r="E43" s="7">
        <f>E42*0.0533</f>
        <v>1515.418141316953</v>
      </c>
      <c r="F43" s="7">
        <f>F42*0.0533</f>
        <v>1530.0775308321672</v>
      </c>
      <c r="G43" s="7">
        <f>G42*0.0533</f>
        <v>1540.2225506758425</v>
      </c>
    </row>
    <row r="44" spans="1:7" ht="12.75">
      <c r="A44" s="2"/>
      <c r="B44" s="2" t="s">
        <v>9</v>
      </c>
      <c r="C44" s="7">
        <f>C42-C43</f>
        <v>26475.87279633581</v>
      </c>
      <c r="D44" s="7">
        <f>D42-D43</f>
        <v>26736.24885738747</v>
      </c>
      <c r="E44" s="7">
        <f>E42-E43</f>
        <v>26916.44192091481</v>
      </c>
      <c r="F44" s="7">
        <f>F42-F43</f>
        <v>27176.817981966466</v>
      </c>
      <c r="G44" s="7">
        <f>G42-G43</f>
        <v>27357.011045493808</v>
      </c>
    </row>
    <row r="45" spans="1:7" ht="12.75">
      <c r="A45" s="2"/>
      <c r="B45" s="2" t="s">
        <v>10</v>
      </c>
      <c r="C45" s="7">
        <f>C42*0.1067</f>
        <v>2984.0241125689563</v>
      </c>
      <c r="D45" s="7">
        <f>D42*0.1067</f>
        <v>3013.3703951444418</v>
      </c>
      <c r="E45" s="7">
        <f>E42*0.1067</f>
        <v>3033.6794686401295</v>
      </c>
      <c r="F45" s="7">
        <f>F42*0.1067</f>
        <v>3063.0257512156145</v>
      </c>
      <c r="G45" s="7">
        <f>G42*0.1067</f>
        <v>3083.3348247113017</v>
      </c>
    </row>
    <row r="46" spans="1:7" ht="12.75">
      <c r="A46" s="2"/>
      <c r="B46" s="3"/>
      <c r="C46" s="2"/>
      <c r="D46" s="2"/>
      <c r="E46" s="2"/>
      <c r="F46" s="2"/>
      <c r="G46" s="2"/>
    </row>
    <row r="47" spans="1:7" ht="12.75">
      <c r="A47" s="2"/>
      <c r="B47" s="3" t="s">
        <v>12</v>
      </c>
      <c r="C47" s="2"/>
      <c r="D47" s="2"/>
      <c r="E47" s="2"/>
      <c r="F47" s="2"/>
      <c r="G47" s="2"/>
    </row>
    <row r="48" spans="1:7" ht="12.75">
      <c r="A48" s="4">
        <v>39</v>
      </c>
      <c r="B48" s="5" t="s">
        <v>7</v>
      </c>
      <c r="C48" s="6">
        <f>((('Løntabel 1 okt. 2013'!C44*1.0172*1.0147)))</f>
        <v>32060.69884656359</v>
      </c>
      <c r="D48" s="6">
        <f>((('Løntabel 1 okt. 2013'!D44*1.0172*1.0147)))</f>
        <v>32154.742130139664</v>
      </c>
      <c r="E48" s="6">
        <f>((('Løntabel 1 okt. 2013'!E44*1.0172*1.0147)))</f>
        <v>32219.813072937024</v>
      </c>
      <c r="F48" s="6">
        <f>((('Løntabel 1 okt. 2013'!F44*1.0172*1.0147)))</f>
        <v>32313.856356513097</v>
      </c>
      <c r="G48" s="6">
        <f>((('Løntabel 1 okt. 2013'!G44*1.0172*1.0147)))</f>
        <v>32379.02288254616</v>
      </c>
    </row>
    <row r="49" spans="1:7" ht="12.75">
      <c r="A49" s="2"/>
      <c r="B49" s="2" t="s">
        <v>8</v>
      </c>
      <c r="C49" s="7">
        <f>C48*0.0533</f>
        <v>1708.8352485218395</v>
      </c>
      <c r="D49" s="7">
        <f>D48*0.0533</f>
        <v>1713.847755536444</v>
      </c>
      <c r="E49" s="7">
        <f>E48*0.0533</f>
        <v>1717.3160367875435</v>
      </c>
      <c r="F49" s="7">
        <f>F48*0.0533</f>
        <v>1722.328543802148</v>
      </c>
      <c r="G49" s="7">
        <f>G48*0.0533</f>
        <v>1725.8019196397104</v>
      </c>
    </row>
    <row r="50" spans="1:7" ht="12.75">
      <c r="A50" s="2"/>
      <c r="B50" s="2" t="s">
        <v>9</v>
      </c>
      <c r="C50" s="7">
        <f>C48-C49</f>
        <v>30351.863598041753</v>
      </c>
      <c r="D50" s="7">
        <f>D48-D49</f>
        <v>30440.89437460322</v>
      </c>
      <c r="E50" s="7">
        <f>E48-E49</f>
        <v>30502.49703614948</v>
      </c>
      <c r="F50" s="7">
        <f>F48-F49</f>
        <v>30591.52781271095</v>
      </c>
      <c r="G50" s="7">
        <f>G48-G49</f>
        <v>30653.22096290645</v>
      </c>
    </row>
    <row r="51" spans="1:7" ht="12.75">
      <c r="A51" s="2"/>
      <c r="B51" s="2" t="s">
        <v>10</v>
      </c>
      <c r="C51" s="7">
        <f>C48*0.1067</f>
        <v>3420.8765669283353</v>
      </c>
      <c r="D51" s="7">
        <f>D48*0.1067</f>
        <v>3430.9109852859024</v>
      </c>
      <c r="E51" s="7">
        <f>E48*0.1067</f>
        <v>3437.8540548823808</v>
      </c>
      <c r="F51" s="7">
        <f>F48*0.1067</f>
        <v>3447.8884732399474</v>
      </c>
      <c r="G51" s="7">
        <f>G48*0.1067</f>
        <v>3454.8417415676754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6">
      <selection activeCell="J38" sqref="J38"/>
    </sheetView>
  </sheetViews>
  <sheetFormatPr defaultColWidth="9.140625" defaultRowHeight="12.75"/>
  <cols>
    <col min="2" max="2" width="19.00390625" style="0" customWidth="1"/>
    <col min="3" max="3" width="12.00390625" style="0" customWidth="1"/>
    <col min="4" max="7" width="10.8515625" style="0" bestFit="1" customWidth="1"/>
    <col min="9" max="9" width="13.7109375" style="0" customWidth="1"/>
    <col min="10" max="10" width="17.00390625" style="0" bestFit="1" customWidth="1"/>
    <col min="12" max="12" width="18.421875" style="0" customWidth="1"/>
    <col min="13" max="13" width="11.8515625" style="0" customWidth="1"/>
    <col min="14" max="14" width="13.140625" style="0" customWidth="1"/>
    <col min="15" max="15" width="17.140625" style="0" customWidth="1"/>
    <col min="16" max="16" width="18.28125" style="0" customWidth="1"/>
  </cols>
  <sheetData>
    <row r="1" ht="12.75">
      <c r="A1" s="3" t="s">
        <v>68</v>
      </c>
    </row>
    <row r="2" ht="12.75">
      <c r="A2" t="s">
        <v>69</v>
      </c>
    </row>
    <row r="4" ht="12.75">
      <c r="A4" t="s">
        <v>70</v>
      </c>
    </row>
    <row r="6" ht="12.75">
      <c r="A6" t="s">
        <v>14</v>
      </c>
    </row>
    <row r="9" spans="1:7" ht="12.75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7" s="10" customFormat="1" ht="13.5" thickBot="1">
      <c r="A10" s="11"/>
      <c r="B10" s="11"/>
      <c r="C10" s="11"/>
      <c r="D10" s="11"/>
      <c r="E10" s="11"/>
      <c r="F10" s="11"/>
      <c r="G10" s="11"/>
    </row>
    <row r="11" spans="1:10" ht="13.5" thickBot="1">
      <c r="A11" s="2"/>
      <c r="B11" s="3" t="s">
        <v>6</v>
      </c>
      <c r="C11" s="2"/>
      <c r="D11" s="2"/>
      <c r="E11" s="2"/>
      <c r="F11" s="2"/>
      <c r="G11" s="2"/>
      <c r="I11" t="s">
        <v>13</v>
      </c>
      <c r="J11" s="12">
        <v>37</v>
      </c>
    </row>
    <row r="12" spans="1:7" ht="12.75">
      <c r="A12" s="4">
        <v>19</v>
      </c>
      <c r="B12" s="5" t="s">
        <v>7</v>
      </c>
      <c r="C12" s="6">
        <f>'Løntabel 1 aug. 2014'!C12*1.0096</f>
        <v>23341.482523999097</v>
      </c>
      <c r="D12" s="6">
        <f>'Løntabel 1 aug. 2014'!D12*1.0096</f>
        <v>23723.73305283683</v>
      </c>
      <c r="E12" s="6">
        <f>'Løntabel 1 aug. 2014'!E12*1.0096</f>
        <v>23988.381231035237</v>
      </c>
      <c r="F12" s="6">
        <f>'Løntabel 1 aug. 2014'!F12*1.0096</f>
        <v>24370.631759872973</v>
      </c>
      <c r="G12" s="6">
        <f>'Løntabel 1 aug. 2014'!G12*1.0096</f>
        <v>24635.29066038634</v>
      </c>
    </row>
    <row r="13" spans="1:7" ht="12.75">
      <c r="A13" s="2"/>
      <c r="B13" t="s">
        <v>8</v>
      </c>
      <c r="C13" s="7">
        <f>C12*0.0533</f>
        <v>1244.1010185291518</v>
      </c>
      <c r="D13" s="7">
        <f>D12*0.0533</f>
        <v>1264.474971716203</v>
      </c>
      <c r="E13" s="7">
        <f>E12*0.0533</f>
        <v>1278.5807196141782</v>
      </c>
      <c r="F13" s="7">
        <f>F12*0.0533</f>
        <v>1298.9546728012294</v>
      </c>
      <c r="G13" s="7">
        <f>G12*0.0533</f>
        <v>1313.060992198592</v>
      </c>
    </row>
    <row r="14" spans="1:7" ht="12.75">
      <c r="A14" s="2"/>
      <c r="B14" t="s">
        <v>9</v>
      </c>
      <c r="C14" s="7">
        <f>C12-C13</f>
        <v>22097.381505469944</v>
      </c>
      <c r="D14" s="7">
        <f>D12-D13</f>
        <v>22459.258081120628</v>
      </c>
      <c r="E14" s="7">
        <f>E12-E13</f>
        <v>22709.800511421057</v>
      </c>
      <c r="F14" s="7">
        <f>F12-F13</f>
        <v>23071.677087071745</v>
      </c>
      <c r="G14" s="7">
        <f>G12-G13</f>
        <v>23322.22966818775</v>
      </c>
    </row>
    <row r="15" spans="1:7" ht="12.75">
      <c r="A15" s="2"/>
      <c r="B15" t="s">
        <v>10</v>
      </c>
      <c r="C15" s="7">
        <f>C12*0.1067</f>
        <v>2490.536185310704</v>
      </c>
      <c r="D15" s="7">
        <f>D12*0.1067</f>
        <v>2531.3223167376896</v>
      </c>
      <c r="E15" s="7">
        <f>E12*0.1067</f>
        <v>2559.5602773514597</v>
      </c>
      <c r="F15" s="7">
        <f>F12*0.1067</f>
        <v>2600.3464087784464</v>
      </c>
      <c r="G15" s="7">
        <f>G12*0.1067</f>
        <v>2628.5855134632225</v>
      </c>
    </row>
    <row r="16" spans="1:7" ht="12.75">
      <c r="A16" s="2"/>
      <c r="B16" s="3"/>
      <c r="C16" s="2"/>
      <c r="D16" s="2"/>
      <c r="E16" s="2"/>
      <c r="F16" s="2"/>
      <c r="G16" s="2"/>
    </row>
    <row r="17" spans="1:7" ht="12.75">
      <c r="A17" s="2"/>
      <c r="B17" s="3" t="s">
        <v>11</v>
      </c>
      <c r="C17" s="2"/>
      <c r="D17" s="2"/>
      <c r="E17" s="2"/>
      <c r="F17" s="2"/>
      <c r="G17" s="2"/>
    </row>
    <row r="18" spans="1:7" ht="22.5" customHeight="1">
      <c r="A18" s="4">
        <v>24</v>
      </c>
      <c r="B18" s="5" t="s">
        <v>7</v>
      </c>
      <c r="C18" s="6">
        <f>'Løntabel 1 aug. 2014'!C18*1.0096</f>
        <v>25192.615148126253</v>
      </c>
      <c r="D18" s="6">
        <f>'Løntabel 1 aug. 2014'!D18*1.0096</f>
        <v>25572.50676766962</v>
      </c>
      <c r="E18" s="6">
        <f>'Løntabel 1 aug. 2014'!E18*1.0096</f>
        <v>25835.55732093683</v>
      </c>
      <c r="F18" s="6">
        <f>'Løntabel 1 aug. 2014'!F18*1.0096</f>
        <v>26215.448940480197</v>
      </c>
      <c r="G18" s="6">
        <f>'Løntabel 1 aug. 2014'!G18*1.0096</f>
        <v>26478.402992912637</v>
      </c>
    </row>
    <row r="19" spans="1:16" ht="12.75">
      <c r="A19" s="2"/>
      <c r="B19" s="2" t="s">
        <v>8</v>
      </c>
      <c r="C19" s="7">
        <f>C18*0.0533</f>
        <v>1342.7663873951292</v>
      </c>
      <c r="D19" s="7">
        <f>D18*0.0533</f>
        <v>1363.0146107167907</v>
      </c>
      <c r="E19" s="7">
        <f>E18*0.0533</f>
        <v>1377.0352052059332</v>
      </c>
      <c r="F19" s="7">
        <f>F18*0.0533</f>
        <v>1397.2834285275944</v>
      </c>
      <c r="G19" s="7">
        <f>G18*0.0533</f>
        <v>1411.2988795222436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ht="12.75">
      <c r="A20" s="2"/>
      <c r="B20" s="2" t="s">
        <v>9</v>
      </c>
      <c r="C20" s="7">
        <f>C18-C19</f>
        <v>23849.848760731125</v>
      </c>
      <c r="D20" s="7">
        <f>D18-D19</f>
        <v>24209.49215695283</v>
      </c>
      <c r="E20" s="7">
        <f>E18-E19</f>
        <v>24458.5221157309</v>
      </c>
      <c r="F20" s="7">
        <f>F18-F19</f>
        <v>24818.165511952604</v>
      </c>
      <c r="G20" s="7">
        <f>G18-G19</f>
        <v>25067.104113390393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5" ht="12.75">
      <c r="A21" s="2"/>
      <c r="B21" s="2" t="s">
        <v>10</v>
      </c>
      <c r="C21" s="7">
        <f>C18*0.1067</f>
        <v>2688.0520363050714</v>
      </c>
      <c r="D21" s="7">
        <f>D18*0.1067</f>
        <v>2728.5864721103485</v>
      </c>
      <c r="E21" s="7">
        <f>E18*0.1067</f>
        <v>2756.6539661439597</v>
      </c>
      <c r="F21" s="7">
        <f>F18*0.1067</f>
        <v>2797.1884019492372</v>
      </c>
      <c r="G21" s="7">
        <f>G18*0.1067</f>
        <v>2825.2455993437784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5" ht="12.75" customHeight="1">
      <c r="A22" s="4">
        <v>25</v>
      </c>
      <c r="B22" s="5" t="s">
        <v>7</v>
      </c>
      <c r="C22" s="6">
        <f>'Løntabel 1 aug. 2014'!C22*1.0096</f>
        <v>25598.658493892202</v>
      </c>
      <c r="D22" s="6">
        <f>'Løntabel 1 aug. 2014'!D22*1.0096</f>
        <v>25966.659066128952</v>
      </c>
      <c r="E22" s="6">
        <f>'Løntabel 1 aug. 2014'!E22*1.0096</f>
        <v>26221.399825291</v>
      </c>
      <c r="F22" s="6">
        <f>'Løntabel 1 aug. 2014'!F22*1.0096</f>
        <v>26589.582676882303</v>
      </c>
      <c r="G22" s="6">
        <f>'Løntabel 1 aug. 2014'!G22*1.0096</f>
        <v>26844.32343604435</v>
      </c>
      <c r="L22" s="14" t="s">
        <v>17</v>
      </c>
      <c r="M22" s="15" t="s">
        <v>28</v>
      </c>
      <c r="N22" t="s">
        <v>32</v>
      </c>
      <c r="O22" t="s">
        <v>37</v>
      </c>
    </row>
    <row r="23" spans="1:15" ht="12.75">
      <c r="A23" s="2"/>
      <c r="B23" s="2" t="s">
        <v>8</v>
      </c>
      <c r="C23" s="7">
        <f>C22*0.0533</f>
        <v>1364.4084977244545</v>
      </c>
      <c r="D23" s="7">
        <f>D22*0.0533</f>
        <v>1384.0229282246733</v>
      </c>
      <c r="E23" s="7">
        <f>E22*0.0533</f>
        <v>1397.6006106880102</v>
      </c>
      <c r="F23" s="7">
        <f>F22*0.0533</f>
        <v>1417.2247566778267</v>
      </c>
      <c r="G23" s="7">
        <f>G22*0.0533</f>
        <v>1430.8024391411639</v>
      </c>
      <c r="L23" s="14" t="s">
        <v>18</v>
      </c>
      <c r="M23" s="15" t="s">
        <v>29</v>
      </c>
      <c r="N23" t="s">
        <v>33</v>
      </c>
      <c r="O23" t="s">
        <v>38</v>
      </c>
    </row>
    <row r="24" spans="1:15" ht="12.75">
      <c r="A24" s="2"/>
      <c r="B24" s="2" t="s">
        <v>9</v>
      </c>
      <c r="C24" s="7">
        <f>C22-C23</f>
        <v>24234.24999616775</v>
      </c>
      <c r="D24" s="7">
        <f>D22-D23</f>
        <v>24582.63613790428</v>
      </c>
      <c r="E24" s="7">
        <f>E22-E23</f>
        <v>24823.79921460299</v>
      </c>
      <c r="F24" s="7">
        <f>F22-F23</f>
        <v>25172.357920204475</v>
      </c>
      <c r="G24" s="7">
        <f>G22-G23</f>
        <v>25413.520996903186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5" ht="12.75">
      <c r="A25" s="2"/>
      <c r="B25" s="2" t="s">
        <v>10</v>
      </c>
      <c r="C25" s="7">
        <f>C22*0.1067</f>
        <v>2731.376861298298</v>
      </c>
      <c r="D25" s="7">
        <f>D22*0.1067</f>
        <v>2770.642522355959</v>
      </c>
      <c r="E25" s="7">
        <f>E22*0.1067</f>
        <v>2797.82336135855</v>
      </c>
      <c r="F25" s="7">
        <f>F22*0.1067</f>
        <v>2837.1084716233418</v>
      </c>
      <c r="G25" s="7">
        <f>G22*0.1067</f>
        <v>2864.289310625932</v>
      </c>
      <c r="L25" s="14" t="s">
        <v>20</v>
      </c>
      <c r="N25" s="2" t="s">
        <v>59</v>
      </c>
      <c r="O25" s="2" t="s">
        <v>40</v>
      </c>
    </row>
    <row r="26" spans="1:15" ht="12.75">
      <c r="A26" s="4">
        <v>26</v>
      </c>
      <c r="B26" s="5" t="s">
        <v>7</v>
      </c>
      <c r="C26" s="6">
        <f>'Løntabel 1 aug. 2014'!C26*1.0096</f>
        <v>26014.040976000866</v>
      </c>
      <c r="D26" s="6">
        <f>'Løntabel 1 aug. 2014'!D26*1.0096</f>
        <v>26369.48571740257</v>
      </c>
      <c r="E26" s="6">
        <f>'Løntabel 1 aug. 2014'!E26*1.0096</f>
        <v>26615.444900600585</v>
      </c>
      <c r="F26" s="6">
        <f>'Løntabel 1 aug. 2014'!F26*1.0096</f>
        <v>26970.8038634825</v>
      </c>
      <c r="G26" s="6">
        <f>'Løntabel 1 aug. 2014'!G26*1.0096</f>
        <v>27216.763046680495</v>
      </c>
      <c r="L26" s="14" t="s">
        <v>21</v>
      </c>
      <c r="N26" t="s">
        <v>34</v>
      </c>
      <c r="O26" t="s">
        <v>42</v>
      </c>
    </row>
    <row r="27" spans="1:15" ht="12.75">
      <c r="A27" s="2"/>
      <c r="B27" s="2" t="s">
        <v>8</v>
      </c>
      <c r="C27" s="7">
        <f>C26*0.0533</f>
        <v>1386.5483840208462</v>
      </c>
      <c r="D27" s="7">
        <f>D26*0.0533</f>
        <v>1405.493588737557</v>
      </c>
      <c r="E27" s="7">
        <f>E26*0.0533</f>
        <v>1418.6032132020111</v>
      </c>
      <c r="F27" s="7">
        <f>F26*0.0533</f>
        <v>1437.5438459236173</v>
      </c>
      <c r="G27" s="7">
        <f>G26*0.0533</f>
        <v>1450.6534703880704</v>
      </c>
      <c r="L27" s="14" t="s">
        <v>22</v>
      </c>
      <c r="N27" t="s">
        <v>60</v>
      </c>
      <c r="O27" s="16" t="s">
        <v>43</v>
      </c>
    </row>
    <row r="28" spans="1:15" ht="12.75">
      <c r="A28" s="2"/>
      <c r="B28" s="2" t="s">
        <v>9</v>
      </c>
      <c r="C28" s="7">
        <f>C26-C27</f>
        <v>24627.49259198002</v>
      </c>
      <c r="D28" s="7">
        <f>D26-D27</f>
        <v>24963.992128665013</v>
      </c>
      <c r="E28" s="7">
        <f>E26-E27</f>
        <v>25196.841687398573</v>
      </c>
      <c r="F28" s="7">
        <f>F26-F27</f>
        <v>25533.26001755888</v>
      </c>
      <c r="G28" s="7">
        <f>G26-G27</f>
        <v>25766.109576292423</v>
      </c>
      <c r="L28" s="14" t="s">
        <v>23</v>
      </c>
      <c r="O28" s="16" t="s">
        <v>44</v>
      </c>
    </row>
    <row r="29" spans="1:15" ht="12.75">
      <c r="A29" s="2"/>
      <c r="B29" s="2" t="s">
        <v>10</v>
      </c>
      <c r="C29" s="7">
        <f>C26*0.1067</f>
        <v>2775.6981721392926</v>
      </c>
      <c r="D29" s="7">
        <f>D26*0.1067</f>
        <v>2813.6241260468546</v>
      </c>
      <c r="E29" s="7">
        <f>E26*0.1067</f>
        <v>2839.8679708940826</v>
      </c>
      <c r="F29" s="7">
        <f>F26*0.1067</f>
        <v>2877.7847722335828</v>
      </c>
      <c r="G29" s="7">
        <f>G26*0.1067</f>
        <v>2904.028617080809</v>
      </c>
      <c r="L29" s="8" t="s">
        <v>24</v>
      </c>
      <c r="O29" s="16" t="s">
        <v>45</v>
      </c>
    </row>
    <row r="30" spans="1:15" ht="12.75">
      <c r="A30" s="4">
        <v>28</v>
      </c>
      <c r="B30" s="5" t="s">
        <v>7</v>
      </c>
      <c r="C30" s="6">
        <f>'Løntabel 1 aug. 2014'!C30*1.0096</f>
        <v>26873.209352585407</v>
      </c>
      <c r="D30" s="6">
        <f>'Løntabel 1 aug. 2014'!D30*1.0096</f>
        <v>27200.43296097447</v>
      </c>
      <c r="E30" s="6">
        <f>'Løntabel 1 aug. 2014'!E30*1.0096</f>
        <v>27426.95258712387</v>
      </c>
      <c r="F30" s="6">
        <f>'Løntabel 1 aug. 2014'!F30*1.0096</f>
        <v>27754.176195512926</v>
      </c>
      <c r="G30" s="6">
        <f>'Løntabel 1 aug. 2014'!G30*1.0096</f>
        <v>27980.61004314253</v>
      </c>
      <c r="L30" s="8" t="s">
        <v>25</v>
      </c>
      <c r="O30" s="17" t="s">
        <v>62</v>
      </c>
    </row>
    <row r="31" spans="1:15" ht="12.75">
      <c r="A31" s="2"/>
      <c r="B31" s="2" t="s">
        <v>8</v>
      </c>
      <c r="C31" s="7">
        <f>C30*0.0533</f>
        <v>1432.3420584928022</v>
      </c>
      <c r="D31" s="7">
        <f>D30*0.0533</f>
        <v>1449.7830768199392</v>
      </c>
      <c r="E31" s="7">
        <f>E30*0.0533</f>
        <v>1461.8565728937022</v>
      </c>
      <c r="F31" s="7">
        <f>F30*0.0533</f>
        <v>1479.297591220839</v>
      </c>
      <c r="G31" s="7">
        <f>G30*0.0533</f>
        <v>1491.3665152994968</v>
      </c>
      <c r="L31" s="8" t="s">
        <v>54</v>
      </c>
      <c r="O31" s="16" t="s">
        <v>47</v>
      </c>
    </row>
    <row r="32" spans="1:15" ht="12.75">
      <c r="A32" s="2"/>
      <c r="B32" s="2" t="s">
        <v>9</v>
      </c>
      <c r="C32" s="7">
        <f>C30-C31</f>
        <v>25440.867294092604</v>
      </c>
      <c r="D32" s="7">
        <f>D30-D31</f>
        <v>25750.649884154533</v>
      </c>
      <c r="E32" s="7">
        <f>E30-E31</f>
        <v>25965.096014230166</v>
      </c>
      <c r="F32" s="7">
        <f>F30-F31</f>
        <v>26274.878604292087</v>
      </c>
      <c r="G32" s="7">
        <f>G30-G31</f>
        <v>26489.24352784303</v>
      </c>
      <c r="O32" s="16" t="s">
        <v>48</v>
      </c>
    </row>
    <row r="33" spans="1:15" ht="12.75">
      <c r="A33" s="2"/>
      <c r="B33" s="2" t="s">
        <v>10</v>
      </c>
      <c r="C33" s="7">
        <f>C30*0.1067</f>
        <v>2867.371437920863</v>
      </c>
      <c r="D33" s="7">
        <f>D30*0.1067</f>
        <v>2902.286196935976</v>
      </c>
      <c r="E33" s="7">
        <f>E30*0.1067</f>
        <v>2926.455841046117</v>
      </c>
      <c r="F33" s="7">
        <f>F30*0.1067</f>
        <v>2961.370600061229</v>
      </c>
      <c r="G33" s="7">
        <f>G30*0.1067</f>
        <v>2985.531091603308</v>
      </c>
      <c r="O33" s="16" t="s">
        <v>49</v>
      </c>
    </row>
    <row r="34" spans="1:15" ht="12.75">
      <c r="A34" s="4">
        <v>29</v>
      </c>
      <c r="B34" s="5" t="s">
        <v>7</v>
      </c>
      <c r="C34" s="6">
        <f>'Løntabel 1 aug. 2014'!C34*1.0096</f>
        <v>27317.284749565595</v>
      </c>
      <c r="D34" s="6">
        <f>'Løntabel 1 aug. 2014'!D34*1.0096</f>
        <v>27629.025335131606</v>
      </c>
      <c r="E34" s="6">
        <f>'Løntabel 1 aug. 2014'!E34*1.0096</f>
        <v>27844.790479361665</v>
      </c>
      <c r="F34" s="6">
        <f>'Løntabel 1 aug. 2014'!F34*1.0096</f>
        <v>28156.44528640789</v>
      </c>
      <c r="G34" s="6">
        <f>'Løntabel 1 aug. 2014'!G34*1.0096</f>
        <v>28372.29620915775</v>
      </c>
      <c r="O34" s="16" t="s">
        <v>50</v>
      </c>
    </row>
    <row r="35" spans="1:15" ht="12.75">
      <c r="A35" s="2"/>
      <c r="B35" s="2" t="s">
        <v>8</v>
      </c>
      <c r="C35" s="7">
        <f>C34*0.0533</f>
        <v>1456.0112771518461</v>
      </c>
      <c r="D35" s="7">
        <f>D34*0.0533</f>
        <v>1472.6270503625146</v>
      </c>
      <c r="E35" s="7">
        <f>E34*0.0533</f>
        <v>1484.1273325499767</v>
      </c>
      <c r="F35" s="7">
        <f>F34*0.0533</f>
        <v>1500.7385337655405</v>
      </c>
      <c r="G35" s="7">
        <f>G34*0.0533</f>
        <v>1512.2433879481082</v>
      </c>
      <c r="O35" s="16" t="s">
        <v>63</v>
      </c>
    </row>
    <row r="36" spans="1:15" ht="12.75">
      <c r="A36" s="2"/>
      <c r="B36" s="2" t="s">
        <v>9</v>
      </c>
      <c r="C36" s="7">
        <f>C34-C35</f>
        <v>25861.273472413748</v>
      </c>
      <c r="D36" s="7">
        <f>D34-D35</f>
        <v>26156.398284769093</v>
      </c>
      <c r="E36" s="7">
        <f>E34-E35</f>
        <v>26360.66314681169</v>
      </c>
      <c r="F36" s="7">
        <f>F34-F35</f>
        <v>26655.70675264235</v>
      </c>
      <c r="G36" s="7">
        <f>G34-G35</f>
        <v>26860.052821209643</v>
      </c>
      <c r="O36" t="s">
        <v>51</v>
      </c>
    </row>
    <row r="37" spans="1:15" ht="12.75">
      <c r="A37" s="2"/>
      <c r="B37" s="2" t="s">
        <v>10</v>
      </c>
      <c r="C37" s="7">
        <f>C34*0.1067</f>
        <v>2914.754282778649</v>
      </c>
      <c r="D37" s="7">
        <f>D34*0.1067</f>
        <v>2948.0170032585424</v>
      </c>
      <c r="E37" s="7">
        <f>E34*0.1067</f>
        <v>2971.0391441478896</v>
      </c>
      <c r="F37" s="7">
        <f>F34*0.1067</f>
        <v>3004.292712059722</v>
      </c>
      <c r="G37" s="7">
        <f>G34*0.1067</f>
        <v>3027.324005517132</v>
      </c>
      <c r="O37" t="s">
        <v>52</v>
      </c>
    </row>
    <row r="38" spans="1:15" ht="12.75">
      <c r="A38" s="4">
        <v>30</v>
      </c>
      <c r="B38" s="5" t="s">
        <v>7</v>
      </c>
      <c r="C38" s="6">
        <f>'Løntabel 1 aug. 2014'!C38*1.0096</f>
        <v>27770.978063077826</v>
      </c>
      <c r="D38" s="6">
        <f>'Løntabel 1 aug. 2014'!D38*1.0096</f>
        <v>28066.120505063456</v>
      </c>
      <c r="E38" s="6">
        <f>'Løntabel 1 aug. 2014'!E38*1.0096</f>
        <v>28270.552162365566</v>
      </c>
      <c r="F38" s="6">
        <f>'Løntabel 1 aug. 2014'!F38*1.0096</f>
        <v>28565.683882036214</v>
      </c>
      <c r="G38" s="6">
        <f>'Løntabel 1 aug. 2014'!G38*1.0096</f>
        <v>28770.02976081853</v>
      </c>
      <c r="O38" s="2" t="s">
        <v>41</v>
      </c>
    </row>
    <row r="39" spans="1:15" ht="12.75">
      <c r="A39" s="2"/>
      <c r="B39" s="2" t="s">
        <v>8</v>
      </c>
      <c r="C39" s="7">
        <f>C38*0.0533</f>
        <v>1480.1931307620482</v>
      </c>
      <c r="D39" s="7">
        <f>D38*0.0533</f>
        <v>1495.9242229198821</v>
      </c>
      <c r="E39" s="7">
        <f>E38*0.0533</f>
        <v>1506.8204302540846</v>
      </c>
      <c r="F39" s="7">
        <f>F38*0.0533</f>
        <v>1522.5509509125302</v>
      </c>
      <c r="G39" s="7">
        <f>G38*0.0533</f>
        <v>1533.4425862516275</v>
      </c>
      <c r="O39" t="s">
        <v>46</v>
      </c>
    </row>
    <row r="40" spans="1:7" ht="12.75">
      <c r="A40" s="2"/>
      <c r="B40" s="2" t="s">
        <v>9</v>
      </c>
      <c r="C40" s="7">
        <f>C38-C39</f>
        <v>26290.78493231578</v>
      </c>
      <c r="D40" s="7">
        <f>D38-D39</f>
        <v>26570.196282143574</v>
      </c>
      <c r="E40" s="7">
        <f>E38-E39</f>
        <v>26763.731732111482</v>
      </c>
      <c r="F40" s="7">
        <f>F38-F39</f>
        <v>27043.132931123684</v>
      </c>
      <c r="G40" s="7">
        <f>G38-G39</f>
        <v>27236.5871745669</v>
      </c>
    </row>
    <row r="41" spans="1:7" ht="12.75">
      <c r="A41" s="2"/>
      <c r="B41" s="2" t="s">
        <v>10</v>
      </c>
      <c r="C41" s="7">
        <f>C38*0.1067</f>
        <v>2963.163359330404</v>
      </c>
      <c r="D41" s="7">
        <f>D38*0.1067</f>
        <v>2994.6550578902707</v>
      </c>
      <c r="E41" s="7">
        <f>E38*0.1067</f>
        <v>3016.467915724406</v>
      </c>
      <c r="F41" s="7">
        <f>F38*0.1067</f>
        <v>3047.9584702132643</v>
      </c>
      <c r="G41" s="7">
        <f>G38*0.1067</f>
        <v>3069.762175479337</v>
      </c>
    </row>
    <row r="42" spans="1:7" ht="12.75">
      <c r="A42" s="4">
        <v>31</v>
      </c>
      <c r="B42" s="5" t="s">
        <v>7</v>
      </c>
      <c r="C42" s="6">
        <f>'Løntabel 1 aug. 2014'!C42*1.0096</f>
        <v>28234.964798965495</v>
      </c>
      <c r="D42" s="6">
        <f>'Løntabel 1 aug. 2014'!D42*1.0096</f>
        <v>28512.640589857812</v>
      </c>
      <c r="E42" s="6">
        <f>'Løntabel 1 aug. 2014'!E42*1.0096</f>
        <v>28704.80591882919</v>
      </c>
      <c r="F42" s="6">
        <f>'Løntabel 1 aug. 2014'!F42*1.0096</f>
        <v>28982.481709721502</v>
      </c>
      <c r="G42" s="6">
        <f>'Løntabel 1 aug. 2014'!G42*1.0096</f>
        <v>29174.64703869288</v>
      </c>
    </row>
    <row r="43" spans="1:7" ht="12.75">
      <c r="A43" s="2"/>
      <c r="B43" s="2" t="s">
        <v>8</v>
      </c>
      <c r="C43" s="7">
        <f>C42*0.0533</f>
        <v>1504.9236237848609</v>
      </c>
      <c r="D43" s="7">
        <f>D42*0.0533</f>
        <v>1519.7237434394215</v>
      </c>
      <c r="E43" s="7">
        <f>E42*0.0533</f>
        <v>1529.966155473596</v>
      </c>
      <c r="F43" s="7">
        <f>F42*0.0533</f>
        <v>1544.766275128156</v>
      </c>
      <c r="G43" s="7">
        <f>G42*0.0533</f>
        <v>1555.0086871623305</v>
      </c>
    </row>
    <row r="44" spans="1:7" ht="12.75">
      <c r="A44" s="2"/>
      <c r="B44" s="2" t="s">
        <v>9</v>
      </c>
      <c r="C44" s="7">
        <f>C42-C43</f>
        <v>26730.041175180635</v>
      </c>
      <c r="D44" s="7">
        <f>D42-D43</f>
        <v>26992.91684641839</v>
      </c>
      <c r="E44" s="7">
        <f>E42-E43</f>
        <v>27174.839763355594</v>
      </c>
      <c r="F44" s="7">
        <f>F42-F43</f>
        <v>27437.715434593345</v>
      </c>
      <c r="G44" s="7">
        <f>G42-G43</f>
        <v>27619.63835153055</v>
      </c>
    </row>
    <row r="45" spans="1:7" ht="12.75">
      <c r="A45" s="2"/>
      <c r="B45" s="2" t="s">
        <v>10</v>
      </c>
      <c r="C45" s="7">
        <f>C42*0.1067</f>
        <v>3012.6707440496184</v>
      </c>
      <c r="D45" s="7">
        <f>D42*0.1067</f>
        <v>3042.2987509378286</v>
      </c>
      <c r="E45" s="7">
        <f>E42*0.1067</f>
        <v>3062.802791539075</v>
      </c>
      <c r="F45" s="7">
        <f>F42*0.1067</f>
        <v>3092.430798427284</v>
      </c>
      <c r="G45" s="7">
        <f>G42*0.1067</f>
        <v>3112.9348390285304</v>
      </c>
    </row>
    <row r="46" spans="1:7" ht="12.75">
      <c r="A46" s="2"/>
      <c r="B46" s="3"/>
      <c r="C46" s="2"/>
      <c r="D46" s="2"/>
      <c r="E46" s="2"/>
      <c r="F46" s="2"/>
      <c r="G46" s="2"/>
    </row>
    <row r="47" spans="1:7" ht="12.75">
      <c r="A47" s="2"/>
      <c r="B47" s="3" t="s">
        <v>12</v>
      </c>
      <c r="C47" s="2"/>
      <c r="D47" s="2"/>
      <c r="E47" s="2"/>
      <c r="F47" s="2"/>
      <c r="G47" s="2"/>
    </row>
    <row r="48" spans="1:7" ht="12.75">
      <c r="A48" s="4">
        <v>39</v>
      </c>
      <c r="B48" s="5" t="s">
        <v>7</v>
      </c>
      <c r="C48" s="6">
        <f>'Løntabel 1 aug. 2014'!C48*1.0096</f>
        <v>32368.4815554906</v>
      </c>
      <c r="D48" s="6">
        <f>'Løntabel 1 aug. 2014'!D48*1.0096</f>
        <v>32463.427654589006</v>
      </c>
      <c r="E48" s="6">
        <f>'Løntabel 1 aug. 2014'!E48*1.0096</f>
        <v>32529.123278437222</v>
      </c>
      <c r="F48" s="6">
        <f>'Løntabel 1 aug. 2014'!F48*1.0096</f>
        <v>32624.069377535623</v>
      </c>
      <c r="G48" s="6">
        <f>'Løntabel 1 aug. 2014'!G48*1.0096</f>
        <v>32689.861502218606</v>
      </c>
    </row>
    <row r="49" spans="1:7" ht="12.75">
      <c r="A49" s="2"/>
      <c r="B49" s="2" t="s">
        <v>8</v>
      </c>
      <c r="C49" s="7">
        <f>C48*0.0533</f>
        <v>1725.2400669076492</v>
      </c>
      <c r="D49" s="7">
        <f>D48*0.0533</f>
        <v>1730.300693989594</v>
      </c>
      <c r="E49" s="7">
        <f>E48*0.0533</f>
        <v>1733.802270740704</v>
      </c>
      <c r="F49" s="7">
        <f>F48*0.0533</f>
        <v>1738.8628978226486</v>
      </c>
      <c r="G49" s="7">
        <f>G48*0.0533</f>
        <v>1742.3696180682516</v>
      </c>
    </row>
    <row r="50" spans="1:7" ht="12.75">
      <c r="A50" s="2"/>
      <c r="B50" s="2" t="s">
        <v>9</v>
      </c>
      <c r="C50" s="7">
        <f>C48-C49</f>
        <v>30643.241488582953</v>
      </c>
      <c r="D50" s="7">
        <f>D48-D49</f>
        <v>30733.126960599413</v>
      </c>
      <c r="E50" s="7">
        <f>E48-E49</f>
        <v>30795.32100769652</v>
      </c>
      <c r="F50" s="7">
        <f>F48-F49</f>
        <v>30885.206479712975</v>
      </c>
      <c r="G50" s="7">
        <f>G48-G49</f>
        <v>30947.491884150353</v>
      </c>
    </row>
    <row r="51" spans="1:7" ht="12.75">
      <c r="A51" s="2"/>
      <c r="B51" s="2" t="s">
        <v>10</v>
      </c>
      <c r="C51" s="7">
        <f>C48*0.1067</f>
        <v>3453.7169819708474</v>
      </c>
      <c r="D51" s="7">
        <f>D48*0.1067</f>
        <v>3463.847730744647</v>
      </c>
      <c r="E51" s="7">
        <f>E48*0.1067</f>
        <v>3470.8574538092516</v>
      </c>
      <c r="F51" s="7">
        <f>F48*0.1067</f>
        <v>3480.988202583051</v>
      </c>
      <c r="G51" s="7">
        <f>G48*0.1067</f>
        <v>3488.0082222867254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K16" sqref="K16"/>
    </sheetView>
  </sheetViews>
  <sheetFormatPr defaultColWidth="9.140625" defaultRowHeight="12.75"/>
  <cols>
    <col min="2" max="2" width="48.421875" style="0" customWidth="1"/>
    <col min="3" max="3" width="12.00390625" style="0" customWidth="1"/>
    <col min="4" max="7" width="10.8515625" style="0" bestFit="1" customWidth="1"/>
    <col min="9" max="9" width="13.7109375" style="0" hidden="1" customWidth="1"/>
    <col min="10" max="10" width="17.00390625" style="0" hidden="1" customWidth="1"/>
    <col min="12" max="12" width="18.421875" style="0" customWidth="1"/>
    <col min="13" max="13" width="11.8515625" style="0" customWidth="1"/>
    <col min="14" max="14" width="13.140625" style="0" customWidth="1"/>
    <col min="15" max="15" width="17.140625" style="0" customWidth="1"/>
    <col min="16" max="16" width="18.28125" style="0" customWidth="1"/>
  </cols>
  <sheetData>
    <row r="1" spans="1:5" ht="12.75">
      <c r="A1" s="22" t="s">
        <v>72</v>
      </c>
      <c r="B1" s="23"/>
      <c r="C1" s="23"/>
      <c r="D1" s="23"/>
      <c r="E1" s="23"/>
    </row>
    <row r="2" ht="12.75">
      <c r="A2" s="21"/>
    </row>
    <row r="3" ht="12.75">
      <c r="A3" t="s">
        <v>69</v>
      </c>
    </row>
    <row r="5" ht="12.75">
      <c r="A5" t="s">
        <v>70</v>
      </c>
    </row>
    <row r="7" ht="12.75">
      <c r="A7" t="s">
        <v>14</v>
      </c>
    </row>
    <row r="9" ht="13.5" thickBot="1"/>
    <row r="10" spans="1:3" ht="16.5" thickBot="1">
      <c r="A10" s="18" t="s">
        <v>71</v>
      </c>
      <c r="B10" s="19"/>
      <c r="C10" s="20">
        <v>1</v>
      </c>
    </row>
    <row r="13" spans="1:7" ht="12.75">
      <c r="A13" s="1" t="s">
        <v>0</v>
      </c>
      <c r="B13" s="1"/>
      <c r="C13" s="1" t="s">
        <v>1</v>
      </c>
      <c r="D13" s="1" t="s">
        <v>2</v>
      </c>
      <c r="E13" s="1" t="s">
        <v>3</v>
      </c>
      <c r="F13" s="1" t="s">
        <v>4</v>
      </c>
      <c r="G13" s="1" t="s">
        <v>5</v>
      </c>
    </row>
    <row r="14" spans="1:7" s="10" customFormat="1" ht="12.75">
      <c r="A14" s="11"/>
      <c r="B14" s="11"/>
      <c r="C14" s="11"/>
      <c r="D14" s="11"/>
      <c r="E14" s="11"/>
      <c r="F14" s="11"/>
      <c r="G14" s="11"/>
    </row>
    <row r="15" spans="1:10" ht="12.75">
      <c r="A15" s="2"/>
      <c r="B15" s="3" t="s">
        <v>6</v>
      </c>
      <c r="C15" s="2"/>
      <c r="D15" s="2"/>
      <c r="E15" s="2"/>
      <c r="F15" s="2"/>
      <c r="G15" s="2"/>
      <c r="J15">
        <f>IF(C10&gt;=8.1,0,C10)</f>
        <v>1</v>
      </c>
    </row>
    <row r="16" spans="1:7" ht="12.75">
      <c r="A16" s="4">
        <v>19</v>
      </c>
      <c r="B16" s="5" t="s">
        <v>7</v>
      </c>
      <c r="C16" s="6">
        <f>('Løntabel 1 juni 2015'!C12/37)*$J$15</f>
        <v>630.8508790270026</v>
      </c>
      <c r="D16" s="6">
        <f>('Løntabel 1 juni 2015'!D12/37)*$J$15</f>
        <v>641.1819744009954</v>
      </c>
      <c r="E16" s="6">
        <f>('Løntabel 1 juni 2015'!E12/37)*$J$15</f>
        <v>648.3346278658172</v>
      </c>
      <c r="F16" s="6">
        <f>('Løntabel 1 juni 2015'!F12/37)*$J$15</f>
        <v>658.6657232398101</v>
      </c>
      <c r="G16" s="6">
        <f>('Løntabel 1 juni 2015'!G12/37)*$J$15</f>
        <v>665.8186664969281</v>
      </c>
    </row>
    <row r="17" spans="1:7" ht="12.75">
      <c r="A17" s="2"/>
      <c r="B17" t="s">
        <v>8</v>
      </c>
      <c r="C17" s="7">
        <f>C16*0.0533</f>
        <v>33.62435185213924</v>
      </c>
      <c r="D17" s="7">
        <f>D16*0.0533</f>
        <v>34.174999235573054</v>
      </c>
      <c r="E17" s="7">
        <f>E16*0.0533</f>
        <v>34.55623566524806</v>
      </c>
      <c r="F17" s="7">
        <f>F16*0.0533</f>
        <v>35.10688304868188</v>
      </c>
      <c r="G17" s="7">
        <f>G16*0.0533</f>
        <v>35.48813492428627</v>
      </c>
    </row>
    <row r="18" spans="1:7" ht="12.75">
      <c r="A18" s="2"/>
      <c r="B18" t="s">
        <v>9</v>
      </c>
      <c r="C18" s="7">
        <f>C16-C17</f>
        <v>597.2265271748633</v>
      </c>
      <c r="D18" s="7">
        <f>D16-D17</f>
        <v>607.0069751654223</v>
      </c>
      <c r="E18" s="7">
        <f>E16-E17</f>
        <v>613.7783922005691</v>
      </c>
      <c r="F18" s="7">
        <f>F16-F17</f>
        <v>623.5588401911282</v>
      </c>
      <c r="G18" s="7">
        <f>G16-G17</f>
        <v>630.3305315726418</v>
      </c>
    </row>
    <row r="19" spans="1:7" ht="12.75">
      <c r="A19" s="2"/>
      <c r="B19" t="s">
        <v>10</v>
      </c>
      <c r="C19" s="7">
        <f>C16*0.1067</f>
        <v>67.31178879218119</v>
      </c>
      <c r="D19" s="7">
        <f>D16*0.1067</f>
        <v>68.4141166685862</v>
      </c>
      <c r="E19" s="7">
        <f>E16*0.1067</f>
        <v>69.1773047932827</v>
      </c>
      <c r="F19" s="7">
        <f>F16*0.1067</f>
        <v>70.27963266968774</v>
      </c>
      <c r="G19" s="7">
        <f>G16*0.1067</f>
        <v>71.04285171522223</v>
      </c>
    </row>
    <row r="20" spans="1:7" ht="12.75">
      <c r="A20" s="2"/>
      <c r="B20" s="3"/>
      <c r="C20" s="2"/>
      <c r="D20" s="2"/>
      <c r="E20" s="2"/>
      <c r="F20" s="2"/>
      <c r="G20" s="2"/>
    </row>
    <row r="21" spans="1:7" ht="12.75">
      <c r="A21" s="2"/>
      <c r="B21" s="3" t="s">
        <v>11</v>
      </c>
      <c r="C21" s="2"/>
      <c r="D21" s="2"/>
      <c r="E21" s="2"/>
      <c r="F21" s="2"/>
      <c r="G21" s="2"/>
    </row>
    <row r="22" spans="1:7" ht="22.5" customHeight="1">
      <c r="A22" s="4">
        <v>24</v>
      </c>
      <c r="B22" s="5" t="s">
        <v>7</v>
      </c>
      <c r="C22" s="6">
        <f>('Løntabel 1 juni 2015'!C18/37)*$J$15</f>
        <v>680.8814904898987</v>
      </c>
      <c r="D22" s="6">
        <f>('Løntabel 1 juni 2015'!D18/37)*$J$15</f>
        <v>691.1488315586383</v>
      </c>
      <c r="E22" s="6">
        <f>('Løntabel 1 juni 2015'!E18/37)*$J$15</f>
        <v>698.2583059712657</v>
      </c>
      <c r="F22" s="6">
        <f>('Løntabel 1 juni 2015'!F18/37)*$J$15</f>
        <v>708.5256470400053</v>
      </c>
      <c r="G22" s="6">
        <f>('Løntabel 1 juni 2015'!G18/37)*$J$15</f>
        <v>715.6325133219632</v>
      </c>
    </row>
    <row r="23" spans="1:16" ht="12.75">
      <c r="A23" s="2"/>
      <c r="B23" s="2" t="s">
        <v>8</v>
      </c>
      <c r="C23" s="7">
        <f>C22*0.0533</f>
        <v>36.2909834431116</v>
      </c>
      <c r="D23" s="7">
        <f>D22*0.0533</f>
        <v>36.838232722075425</v>
      </c>
      <c r="E23" s="7">
        <f>E22*0.0533</f>
        <v>37.21716770826846</v>
      </c>
      <c r="F23" s="7">
        <f>F22*0.0533</f>
        <v>37.76441698723228</v>
      </c>
      <c r="G23" s="7">
        <f>G22*0.0533</f>
        <v>38.14321296006064</v>
      </c>
      <c r="L23" s="13" t="s">
        <v>53</v>
      </c>
      <c r="M23" s="3" t="s">
        <v>55</v>
      </c>
      <c r="N23" s="3" t="s">
        <v>56</v>
      </c>
      <c r="O23" s="3" t="s">
        <v>61</v>
      </c>
      <c r="P23" s="3" t="s">
        <v>64</v>
      </c>
    </row>
    <row r="24" spans="1:16" ht="12.75">
      <c r="A24" s="2"/>
      <c r="B24" s="2" t="s">
        <v>9</v>
      </c>
      <c r="C24" s="7">
        <f>C22-C23</f>
        <v>644.5905070467871</v>
      </c>
      <c r="D24" s="7">
        <f>D22-D23</f>
        <v>654.3105988365629</v>
      </c>
      <c r="E24" s="7">
        <f>E22-E23</f>
        <v>661.0411382629973</v>
      </c>
      <c r="F24" s="7">
        <f>F22-F23</f>
        <v>670.761230052773</v>
      </c>
      <c r="G24" s="7">
        <f>G22-G23</f>
        <v>677.4893003619026</v>
      </c>
      <c r="K24" s="9"/>
      <c r="L24" s="2" t="s">
        <v>15</v>
      </c>
      <c r="M24" s="15" t="s">
        <v>26</v>
      </c>
      <c r="N24" t="s">
        <v>31</v>
      </c>
      <c r="O24" t="s">
        <v>35</v>
      </c>
      <c r="P24" s="2" t="s">
        <v>65</v>
      </c>
    </row>
    <row r="25" spans="1:15" ht="12.75">
      <c r="A25" s="2"/>
      <c r="B25" s="2" t="s">
        <v>10</v>
      </c>
      <c r="C25" s="7">
        <f>C22*0.1067</f>
        <v>72.6500550352722</v>
      </c>
      <c r="D25" s="7">
        <f>D22*0.1067</f>
        <v>73.74558032730671</v>
      </c>
      <c r="E25" s="7">
        <f>E22*0.1067</f>
        <v>74.50416124713405</v>
      </c>
      <c r="F25" s="7">
        <f>F22*0.1067</f>
        <v>75.59968653916857</v>
      </c>
      <c r="G25" s="7">
        <f>G22*0.1067</f>
        <v>76.35798917145347</v>
      </c>
      <c r="L25" s="2" t="s">
        <v>16</v>
      </c>
      <c r="M25" s="15" t="s">
        <v>27</v>
      </c>
      <c r="N25" s="2" t="s">
        <v>57</v>
      </c>
      <c r="O25" t="s">
        <v>36</v>
      </c>
    </row>
    <row r="26" spans="1:15" ht="12.75" customHeight="1">
      <c r="A26" s="4">
        <v>25</v>
      </c>
      <c r="B26" s="5" t="s">
        <v>7</v>
      </c>
      <c r="C26" s="6">
        <f>('Løntabel 1 juni 2015'!C22/37)*$J$15</f>
        <v>691.8556349700596</v>
      </c>
      <c r="D26" s="6">
        <f>('Løntabel 1 juni 2015'!D22/37)*$J$15</f>
        <v>701.8015963818635</v>
      </c>
      <c r="E26" s="6">
        <f>('Løntabel 1 juni 2015'!E22/37)*$J$15</f>
        <v>708.6864817646216</v>
      </c>
      <c r="F26" s="6">
        <f>('Løntabel 1 juni 2015'!F22/37)*$J$15</f>
        <v>718.6373696454676</v>
      </c>
      <c r="G26" s="6">
        <f>('Løntabel 1 juni 2015'!G22/37)*$J$15</f>
        <v>725.5222550282257</v>
      </c>
      <c r="L26" s="14" t="s">
        <v>17</v>
      </c>
      <c r="M26" s="15" t="s">
        <v>28</v>
      </c>
      <c r="N26" t="s">
        <v>32</v>
      </c>
      <c r="O26" t="s">
        <v>37</v>
      </c>
    </row>
    <row r="27" spans="1:15" ht="12.75">
      <c r="A27" s="2"/>
      <c r="B27" s="2" t="s">
        <v>8</v>
      </c>
      <c r="C27" s="7">
        <f>C26*0.0533</f>
        <v>36.87590534390417</v>
      </c>
      <c r="D27" s="7">
        <f>D26*0.0533</f>
        <v>37.406025087153324</v>
      </c>
      <c r="E27" s="7">
        <f>E26*0.0533</f>
        <v>37.77298947805433</v>
      </c>
      <c r="F27" s="7">
        <f>F26*0.0533</f>
        <v>38.30337180210343</v>
      </c>
      <c r="G27" s="7">
        <f>G26*0.0533</f>
        <v>38.67033619300443</v>
      </c>
      <c r="L27" s="14" t="s">
        <v>18</v>
      </c>
      <c r="M27" s="15" t="s">
        <v>29</v>
      </c>
      <c r="N27" t="s">
        <v>33</v>
      </c>
      <c r="O27" t="s">
        <v>38</v>
      </c>
    </row>
    <row r="28" spans="1:15" ht="12.75">
      <c r="A28" s="2"/>
      <c r="B28" s="2" t="s">
        <v>9</v>
      </c>
      <c r="C28" s="7">
        <f>C26-C27</f>
        <v>654.9797296261554</v>
      </c>
      <c r="D28" s="7">
        <f>D26-D27</f>
        <v>664.3955712947102</v>
      </c>
      <c r="E28" s="7">
        <f>E26-E27</f>
        <v>670.9134922865672</v>
      </c>
      <c r="F28" s="7">
        <f>F26-F27</f>
        <v>680.3339978433642</v>
      </c>
      <c r="G28" s="7">
        <f>G26-G27</f>
        <v>686.8519188352212</v>
      </c>
      <c r="L28" s="14" t="s">
        <v>19</v>
      </c>
      <c r="M28" s="15" t="s">
        <v>30</v>
      </c>
      <c r="N28" s="2" t="s">
        <v>58</v>
      </c>
      <c r="O28" t="s">
        <v>39</v>
      </c>
    </row>
    <row r="29" spans="1:15" ht="12.75">
      <c r="A29" s="2"/>
      <c r="B29" s="2" t="s">
        <v>10</v>
      </c>
      <c r="C29" s="7">
        <f>C26*0.1067</f>
        <v>73.82099625130536</v>
      </c>
      <c r="D29" s="7">
        <f>D26*0.1067</f>
        <v>74.88223033394485</v>
      </c>
      <c r="E29" s="7">
        <f>E26*0.1067</f>
        <v>75.61684760428513</v>
      </c>
      <c r="F29" s="7">
        <f>F26*0.1067</f>
        <v>76.6786073411714</v>
      </c>
      <c r="G29" s="7">
        <f>G26*0.1067</f>
        <v>77.41322461151168</v>
      </c>
      <c r="L29" s="14" t="s">
        <v>20</v>
      </c>
      <c r="N29" s="2" t="s">
        <v>59</v>
      </c>
      <c r="O29" s="2" t="s">
        <v>40</v>
      </c>
    </row>
    <row r="30" spans="1:15" ht="12.75">
      <c r="A30" s="4">
        <v>26</v>
      </c>
      <c r="B30" s="5" t="s">
        <v>7</v>
      </c>
      <c r="C30" s="6">
        <f>('Løntabel 1 juni 2015'!C26/37)*$J$15</f>
        <v>703.082188540564</v>
      </c>
      <c r="D30" s="6">
        <f>('Løntabel 1 juni 2015'!D26/37)*$J$15</f>
        <v>712.6888031730425</v>
      </c>
      <c r="E30" s="6">
        <f>('Løntabel 1 juni 2015'!E26/37)*$J$15</f>
        <v>719.3363486648807</v>
      </c>
      <c r="F30" s="6">
        <f>('Løntabel 1 juni 2015'!F26/37)*$J$15</f>
        <v>728.9406449589865</v>
      </c>
      <c r="G30" s="6">
        <f>('Løntabel 1 juni 2015'!G26/37)*$J$15</f>
        <v>735.5881904508242</v>
      </c>
      <c r="L30" s="14" t="s">
        <v>21</v>
      </c>
      <c r="N30" t="s">
        <v>34</v>
      </c>
      <c r="O30" t="s">
        <v>42</v>
      </c>
    </row>
    <row r="31" spans="1:15" ht="12.75">
      <c r="A31" s="2"/>
      <c r="B31" s="2" t="s">
        <v>8</v>
      </c>
      <c r="C31" s="7">
        <f>C30*0.0533</f>
        <v>37.474280649212055</v>
      </c>
      <c r="D31" s="7">
        <f>D30*0.0533</f>
        <v>37.98631320912317</v>
      </c>
      <c r="E31" s="7">
        <f>E30*0.0533</f>
        <v>38.34062738383814</v>
      </c>
      <c r="F31" s="7">
        <f>F30*0.0533</f>
        <v>38.85253637631398</v>
      </c>
      <c r="G31" s="7">
        <f>G30*0.0533</f>
        <v>39.20685055102893</v>
      </c>
      <c r="L31" s="14" t="s">
        <v>22</v>
      </c>
      <c r="N31" t="s">
        <v>60</v>
      </c>
      <c r="O31" s="16" t="s">
        <v>43</v>
      </c>
    </row>
    <row r="32" spans="1:15" ht="12.75">
      <c r="A32" s="2"/>
      <c r="B32" s="2" t="s">
        <v>9</v>
      </c>
      <c r="C32" s="7">
        <f>C30-C31</f>
        <v>665.6079078913519</v>
      </c>
      <c r="D32" s="7">
        <f>D30-D31</f>
        <v>674.7024899639193</v>
      </c>
      <c r="E32" s="7">
        <f>E30-E31</f>
        <v>680.9957212810425</v>
      </c>
      <c r="F32" s="7">
        <f>F30-F31</f>
        <v>690.0881085826725</v>
      </c>
      <c r="G32" s="7">
        <f>G30-G31</f>
        <v>696.3813398997953</v>
      </c>
      <c r="L32" s="14" t="s">
        <v>23</v>
      </c>
      <c r="O32" s="16" t="s">
        <v>44</v>
      </c>
    </row>
    <row r="33" spans="1:15" ht="12.75">
      <c r="A33" s="2"/>
      <c r="B33" s="2" t="s">
        <v>10</v>
      </c>
      <c r="C33" s="7">
        <f>C30*0.1067</f>
        <v>75.01886951727818</v>
      </c>
      <c r="D33" s="7">
        <f>D30*0.1067</f>
        <v>76.04389529856364</v>
      </c>
      <c r="E33" s="7">
        <f>E30*0.1067</f>
        <v>76.75318840254278</v>
      </c>
      <c r="F33" s="7">
        <f>F30*0.1067</f>
        <v>77.77796681712385</v>
      </c>
      <c r="G33" s="7">
        <f>G30*0.1067</f>
        <v>78.48725992110295</v>
      </c>
      <c r="L33" s="8" t="s">
        <v>24</v>
      </c>
      <c r="O33" s="16" t="s">
        <v>45</v>
      </c>
    </row>
    <row r="34" spans="1:15" ht="12.75">
      <c r="A34" s="4">
        <v>28</v>
      </c>
      <c r="B34" s="5" t="s">
        <v>7</v>
      </c>
      <c r="C34" s="6">
        <f>('Løntabel 1 juni 2015'!C30/37)*$J$15</f>
        <v>726.3029554752812</v>
      </c>
      <c r="D34" s="6">
        <f>('Løntabel 1 juni 2015'!D30/37)*$J$15</f>
        <v>735.1468367830938</v>
      </c>
      <c r="E34" s="6">
        <f>('Løntabel 1 juni 2015'!E30/37)*$J$15</f>
        <v>741.2689888411857</v>
      </c>
      <c r="F34" s="6">
        <f>('Løntabel 1 juni 2015'!F30/37)*$J$15</f>
        <v>750.112870148998</v>
      </c>
      <c r="G34" s="6">
        <f>('Løntabel 1 juni 2015'!G30/37)*$J$15</f>
        <v>756.232703868717</v>
      </c>
      <c r="L34" s="8" t="s">
        <v>25</v>
      </c>
      <c r="O34" s="17" t="s">
        <v>62</v>
      </c>
    </row>
    <row r="35" spans="1:15" ht="12.75">
      <c r="A35" s="2"/>
      <c r="B35" s="2" t="s">
        <v>8</v>
      </c>
      <c r="C35" s="7">
        <f>C34*0.0533</f>
        <v>38.71194752683249</v>
      </c>
      <c r="D35" s="7">
        <f>D34*0.0533</f>
        <v>39.1833264005389</v>
      </c>
      <c r="E35" s="7">
        <f>E34*0.0533</f>
        <v>39.50963710523519</v>
      </c>
      <c r="F35" s="7">
        <f>F34*0.0533</f>
        <v>39.98101597894159</v>
      </c>
      <c r="G35" s="7">
        <f>G34*0.0533</f>
        <v>40.307203116202615</v>
      </c>
      <c r="L35" s="8" t="s">
        <v>54</v>
      </c>
      <c r="O35" s="16" t="s">
        <v>47</v>
      </c>
    </row>
    <row r="36" spans="1:15" ht="12.75">
      <c r="A36" s="2"/>
      <c r="B36" s="2" t="s">
        <v>9</v>
      </c>
      <c r="C36" s="7">
        <f>C34-C35</f>
        <v>687.5910079484488</v>
      </c>
      <c r="D36" s="7">
        <f>D34-D35</f>
        <v>695.9635103825549</v>
      </c>
      <c r="E36" s="7">
        <f>E34-E35</f>
        <v>701.7593517359504</v>
      </c>
      <c r="F36" s="7">
        <f>F34-F35</f>
        <v>710.1318541700564</v>
      </c>
      <c r="G36" s="7">
        <f>G34-G35</f>
        <v>715.9255007525144</v>
      </c>
      <c r="O36" s="16" t="s">
        <v>48</v>
      </c>
    </row>
    <row r="37" spans="1:15" ht="12.75">
      <c r="A37" s="2"/>
      <c r="B37" s="2" t="s">
        <v>10</v>
      </c>
      <c r="C37" s="7">
        <f>C34*0.1067</f>
        <v>77.4965253492125</v>
      </c>
      <c r="D37" s="7">
        <f>D34*0.1067</f>
        <v>78.44016748475612</v>
      </c>
      <c r="E37" s="7">
        <f>E34*0.1067</f>
        <v>79.09340110935452</v>
      </c>
      <c r="F37" s="7">
        <f>F34*0.1067</f>
        <v>80.03704324489809</v>
      </c>
      <c r="G37" s="7">
        <f>G34*0.1067</f>
        <v>80.6900295027921</v>
      </c>
      <c r="O37" s="16" t="s">
        <v>49</v>
      </c>
    </row>
    <row r="38" spans="1:15" ht="12.75">
      <c r="A38" s="4">
        <v>29</v>
      </c>
      <c r="B38" s="5" t="s">
        <v>7</v>
      </c>
      <c r="C38" s="6">
        <f>('Løntabel 1 juni 2015'!C34/37)*$J$15</f>
        <v>738.3049932315025</v>
      </c>
      <c r="D38" s="6">
        <f>('Løntabel 1 juni 2015'!D34/37)*$J$15</f>
        <v>746.7304144630164</v>
      </c>
      <c r="E38" s="6">
        <f>('Løntabel 1 juni 2015'!E34/37)*$J$15</f>
        <v>752.5619048476126</v>
      </c>
      <c r="F38" s="6">
        <f>('Løntabel 1 juni 2015'!F34/37)*$J$15</f>
        <v>760.9850077407538</v>
      </c>
      <c r="G38" s="6">
        <f>('Løntabel 1 juni 2015'!G34/37)*$J$15</f>
        <v>766.818816463723</v>
      </c>
      <c r="O38" s="16" t="s">
        <v>50</v>
      </c>
    </row>
    <row r="39" spans="1:15" ht="12.75">
      <c r="A39" s="2"/>
      <c r="B39" s="2" t="s">
        <v>8</v>
      </c>
      <c r="C39" s="7">
        <f>C38*0.0533</f>
        <v>39.35165613923908</v>
      </c>
      <c r="D39" s="7">
        <f>D38*0.0533</f>
        <v>39.80073109087877</v>
      </c>
      <c r="E39" s="7">
        <f>E38*0.0533</f>
        <v>40.11154952837775</v>
      </c>
      <c r="F39" s="7">
        <f>F38*0.0533</f>
        <v>40.56050091258218</v>
      </c>
      <c r="G39" s="7">
        <f>G38*0.0533</f>
        <v>40.87144291751644</v>
      </c>
      <c r="O39" s="16" t="s">
        <v>63</v>
      </c>
    </row>
    <row r="40" spans="1:15" ht="12.75">
      <c r="A40" s="2"/>
      <c r="B40" s="2" t="s">
        <v>9</v>
      </c>
      <c r="C40" s="7">
        <f>C38-C39</f>
        <v>698.9533370922634</v>
      </c>
      <c r="D40" s="7">
        <f>D38-D39</f>
        <v>706.9296833721376</v>
      </c>
      <c r="E40" s="7">
        <f>E38-E39</f>
        <v>712.4503553192349</v>
      </c>
      <c r="F40" s="7">
        <f>F38-F39</f>
        <v>720.4245068281716</v>
      </c>
      <c r="G40" s="7">
        <f>G38-G39</f>
        <v>725.9473735462066</v>
      </c>
      <c r="O40" t="s">
        <v>51</v>
      </c>
    </row>
    <row r="41" spans="1:15" ht="12.75">
      <c r="A41" s="2"/>
      <c r="B41" s="2" t="s">
        <v>10</v>
      </c>
      <c r="C41" s="7">
        <f>C38*0.1067</f>
        <v>78.77714277780132</v>
      </c>
      <c r="D41" s="7">
        <f>D38*0.1067</f>
        <v>79.67613522320384</v>
      </c>
      <c r="E41" s="7">
        <f>E38*0.1067</f>
        <v>80.29835524724027</v>
      </c>
      <c r="F41" s="7">
        <f>F38*0.1067</f>
        <v>81.19710032593842</v>
      </c>
      <c r="G41" s="7">
        <f>G38*0.1067</f>
        <v>81.81956771667924</v>
      </c>
      <c r="O41" t="s">
        <v>52</v>
      </c>
    </row>
    <row r="42" spans="1:15" ht="12.75">
      <c r="A42" s="4">
        <v>30</v>
      </c>
      <c r="B42" s="5" t="s">
        <v>7</v>
      </c>
      <c r="C42" s="6">
        <f>('Løntabel 1 juni 2015'!C38/37)*$J$15</f>
        <v>750.5669746777791</v>
      </c>
      <c r="D42" s="6">
        <f>('Løntabel 1 juni 2015'!D38/37)*$J$15</f>
        <v>758.5437974341475</v>
      </c>
      <c r="E42" s="6">
        <f>('Løntabel 1 juni 2015'!E38/37)*$J$15</f>
        <v>764.0689773612315</v>
      </c>
      <c r="F42" s="6">
        <f>('Løntabel 1 juni 2015'!F38/37)*$J$15</f>
        <v>772.0455103253031</v>
      </c>
      <c r="G42" s="6">
        <f>('Løntabel 1 juni 2015'!G38/37)*$J$15</f>
        <v>777.5683719140143</v>
      </c>
      <c r="O42" s="2" t="s">
        <v>41</v>
      </c>
    </row>
    <row r="43" spans="1:15" ht="12.75">
      <c r="A43" s="2"/>
      <c r="B43" s="2" t="s">
        <v>8</v>
      </c>
      <c r="C43" s="7">
        <f>C42*0.0533</f>
        <v>40.00521975032562</v>
      </c>
      <c r="D43" s="7">
        <f>D42*0.0533</f>
        <v>40.43038440324006</v>
      </c>
      <c r="E43" s="7">
        <f>E42*0.0533</f>
        <v>40.72487649335364</v>
      </c>
      <c r="F43" s="7">
        <f>F42*0.0533</f>
        <v>41.15002570033865</v>
      </c>
      <c r="G43" s="7">
        <f>G42*0.0533</f>
        <v>41.444394223016964</v>
      </c>
      <c r="O43" t="s">
        <v>46</v>
      </c>
    </row>
    <row r="44" spans="1:7" ht="12.75">
      <c r="A44" s="2"/>
      <c r="B44" s="2" t="s">
        <v>9</v>
      </c>
      <c r="C44" s="7">
        <f>C42-C43</f>
        <v>710.5617549274534</v>
      </c>
      <c r="D44" s="7">
        <f>D42-D43</f>
        <v>718.1134130309074</v>
      </c>
      <c r="E44" s="7">
        <f>E42-E43</f>
        <v>723.3441008678778</v>
      </c>
      <c r="F44" s="7">
        <f>F42-F43</f>
        <v>730.8954846249644</v>
      </c>
      <c r="G44" s="7">
        <f>G42-G43</f>
        <v>736.1239776909973</v>
      </c>
    </row>
    <row r="45" spans="1:7" ht="12.75">
      <c r="A45" s="2"/>
      <c r="B45" s="2" t="s">
        <v>10</v>
      </c>
      <c r="C45" s="7">
        <f>C42*0.1067</f>
        <v>80.08549619811903</v>
      </c>
      <c r="D45" s="7">
        <f>D42*0.1067</f>
        <v>80.93662318622354</v>
      </c>
      <c r="E45" s="7">
        <f>E42*0.1067</f>
        <v>81.5261598844434</v>
      </c>
      <c r="F45" s="7">
        <f>F42*0.1067</f>
        <v>82.37725595170984</v>
      </c>
      <c r="G45" s="7">
        <f>G42*0.1067</f>
        <v>82.96654528322533</v>
      </c>
    </row>
    <row r="46" spans="1:7" ht="12.75">
      <c r="A46" s="4">
        <v>31</v>
      </c>
      <c r="B46" s="5" t="s">
        <v>7</v>
      </c>
      <c r="C46" s="6">
        <f>('Løntabel 1 juni 2015'!C42/37)*$J$15</f>
        <v>763.1071567287971</v>
      </c>
      <c r="D46" s="6">
        <f>('Løntabel 1 juni 2015'!D42/37)*$J$15</f>
        <v>770.6119078339949</v>
      </c>
      <c r="E46" s="6">
        <f>('Løntabel 1 juni 2015'!E42/37)*$J$15</f>
        <v>775.805565373762</v>
      </c>
      <c r="F46" s="6">
        <f>('Løntabel 1 juni 2015'!F42/37)*$J$15</f>
        <v>783.3103164789595</v>
      </c>
      <c r="G46" s="6">
        <f>('Løntabel 1 juni 2015'!G42/37)*$J$15</f>
        <v>788.5039740187265</v>
      </c>
    </row>
    <row r="47" spans="1:7" ht="12.75">
      <c r="A47" s="2"/>
      <c r="B47" s="2" t="s">
        <v>8</v>
      </c>
      <c r="C47" s="7">
        <f>C46*0.0533</f>
        <v>40.67361145364489</v>
      </c>
      <c r="D47" s="7">
        <f>D46*0.0533</f>
        <v>41.07361468755193</v>
      </c>
      <c r="E47" s="7">
        <f>E46*0.0533</f>
        <v>41.35043663442151</v>
      </c>
      <c r="F47" s="7">
        <f>F46*0.0533</f>
        <v>41.75043986832854</v>
      </c>
      <c r="G47" s="7">
        <f>G46*0.0533</f>
        <v>42.02726181519812</v>
      </c>
    </row>
    <row r="48" spans="1:7" ht="12.75">
      <c r="A48" s="2"/>
      <c r="B48" s="2" t="s">
        <v>9</v>
      </c>
      <c r="C48" s="7">
        <f>C46-C47</f>
        <v>722.4335452751523</v>
      </c>
      <c r="D48" s="7">
        <f>D46-D47</f>
        <v>729.5382931464429</v>
      </c>
      <c r="E48" s="7">
        <f>E46-E47</f>
        <v>734.4551287393405</v>
      </c>
      <c r="F48" s="7">
        <f>F46-F47</f>
        <v>741.559876610631</v>
      </c>
      <c r="G48" s="7">
        <f>G46-G47</f>
        <v>746.4767122035283</v>
      </c>
    </row>
    <row r="49" spans="1:7" ht="12.75">
      <c r="A49" s="2"/>
      <c r="B49" s="2" t="s">
        <v>10</v>
      </c>
      <c r="C49" s="7">
        <f>C46*0.1067</f>
        <v>81.42353362296265</v>
      </c>
      <c r="D49" s="7">
        <f>D46*0.1067</f>
        <v>82.22429056588726</v>
      </c>
      <c r="E49" s="7">
        <f>E46*0.1067</f>
        <v>82.77845382538041</v>
      </c>
      <c r="F49" s="7">
        <f>F46*0.1067</f>
        <v>83.57921076830499</v>
      </c>
      <c r="G49" s="7">
        <f>G46*0.1067</f>
        <v>84.13337402779811</v>
      </c>
    </row>
    <row r="50" spans="1:7" ht="12.75">
      <c r="A50" s="2"/>
      <c r="B50" s="3"/>
      <c r="C50" s="2"/>
      <c r="D50" s="2"/>
      <c r="E50" s="2"/>
      <c r="F50" s="2"/>
      <c r="G50" s="2"/>
    </row>
    <row r="51" spans="1:7" ht="12.75">
      <c r="A51" s="2"/>
      <c r="B51" s="3" t="s">
        <v>12</v>
      </c>
      <c r="C51" s="2"/>
      <c r="D51" s="2"/>
      <c r="E51" s="2"/>
      <c r="F51" s="2"/>
      <c r="G51" s="2"/>
    </row>
    <row r="52" spans="1:7" ht="12.75">
      <c r="A52" s="4">
        <v>39</v>
      </c>
      <c r="B52" s="5" t="s">
        <v>7</v>
      </c>
      <c r="C52" s="6">
        <f>('Løntabel 1 juni 2015'!C48/37)*$J$15</f>
        <v>874.8238258240704</v>
      </c>
      <c r="D52" s="6">
        <f>('Løntabel 1 juni 2015'!D48/37)*$J$15</f>
        <v>877.3899366105137</v>
      </c>
      <c r="E52" s="6">
        <f>('Løntabel 1 juni 2015'!E48/37)*$J$15</f>
        <v>879.1654940118168</v>
      </c>
      <c r="F52" s="6">
        <f>('Løntabel 1 juni 2015'!F48/37)*$J$15</f>
        <v>881.73160479826</v>
      </c>
      <c r="G52" s="6">
        <f>('Løntabel 1 juni 2015'!G48/37)*$J$15</f>
        <v>883.5097703302326</v>
      </c>
    </row>
    <row r="53" spans="1:7" ht="12.75">
      <c r="A53" s="2"/>
      <c r="B53" s="2" t="s">
        <v>8</v>
      </c>
      <c r="C53" s="7">
        <f>C52*0.0533</f>
        <v>46.62810991642295</v>
      </c>
      <c r="D53" s="7">
        <f>D52*0.0533</f>
        <v>46.76488362134038</v>
      </c>
      <c r="E53" s="7">
        <f>E52*0.0533</f>
        <v>46.85952083082984</v>
      </c>
      <c r="F53" s="7">
        <f>F52*0.0533</f>
        <v>46.99629453574726</v>
      </c>
      <c r="G53" s="7">
        <f>G52*0.0533</f>
        <v>47.0910707586014</v>
      </c>
    </row>
    <row r="54" spans="1:7" ht="12.75">
      <c r="A54" s="2"/>
      <c r="B54" s="2" t="s">
        <v>9</v>
      </c>
      <c r="C54" s="7">
        <f>C52-C53</f>
        <v>828.1957159076474</v>
      </c>
      <c r="D54" s="7">
        <f>D52-D53</f>
        <v>830.6250529891734</v>
      </c>
      <c r="E54" s="7">
        <f>E52-E53</f>
        <v>832.3059731809869</v>
      </c>
      <c r="F54" s="7">
        <f>F52-F53</f>
        <v>834.7353102625128</v>
      </c>
      <c r="G54" s="7">
        <f>G52-G53</f>
        <v>836.4186995716312</v>
      </c>
    </row>
    <row r="55" spans="1:7" ht="12.75">
      <c r="A55" s="2"/>
      <c r="B55" s="2" t="s">
        <v>10</v>
      </c>
      <c r="C55" s="7">
        <f>C52*0.1067</f>
        <v>93.34370221542831</v>
      </c>
      <c r="D55" s="7">
        <f>D52*0.1067</f>
        <v>93.61750623634181</v>
      </c>
      <c r="E55" s="7">
        <f>E52*0.1067</f>
        <v>93.80695821106086</v>
      </c>
      <c r="F55" s="7">
        <f>F52*0.1067</f>
        <v>94.08076223197435</v>
      </c>
      <c r="G55" s="7">
        <f>G52*0.1067</f>
        <v>94.27049249423582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Lægeforeningen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tbn</dc:creator>
  <cp:keywords/>
  <dc:description/>
  <cp:lastModifiedBy>Søren Sylvan Müller</cp:lastModifiedBy>
  <dcterms:created xsi:type="dcterms:W3CDTF">2011-05-31T12:32:57Z</dcterms:created>
  <dcterms:modified xsi:type="dcterms:W3CDTF">2015-07-09T11:15:37Z</dcterms:modified>
  <cp:category/>
  <cp:version/>
  <cp:contentType/>
  <cp:contentStatus/>
</cp:coreProperties>
</file>